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DDD9"/>
  <workbookPr/>
  <bookViews>
    <workbookView xWindow="90" yWindow="60" windowWidth="9420" windowHeight="4245" activeTab="0"/>
  </bookViews>
  <sheets>
    <sheet name="Summary" sheetId="1" r:id="rId1"/>
    <sheet name="Consol_PL" sheetId="2" r:id="rId2"/>
    <sheet name="Consol_BS" sheetId="3" r:id="rId3"/>
    <sheet name="Consol_CF" sheetId="4" r:id="rId4"/>
    <sheet name="Consol_EQ" sheetId="5" r:id="rId5"/>
    <sheet name="Consol_RGL" sheetId="6" r:id="rId6"/>
  </sheets>
  <externalReferences>
    <externalReference r:id="rId9"/>
  </externalReferences>
  <definedNames>
    <definedName name="_xlnm.Print_Area" localSheetId="2">'Consol_BS'!$A$1:$D$59</definedName>
    <definedName name="_xlnm.Print_Area" localSheetId="1">'Consol_PL'!$A$1:$E$54</definedName>
    <definedName name="_xlnm.Print_Area" localSheetId="5">'Consol_RGL'!$A$1:$D$51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<sst xmlns="http://schemas.openxmlformats.org/spreadsheetml/2006/main" count="275" uniqueCount="174">
  <si>
    <t>30th Sept</t>
  </si>
  <si>
    <t>RM</t>
  </si>
  <si>
    <t>N/A</t>
  </si>
  <si>
    <t>Share Capital</t>
  </si>
  <si>
    <t>CONDENSED CONSOLIDATED BALANCE SHEETS</t>
  </si>
  <si>
    <t>As at</t>
  </si>
  <si>
    <t>(Unaudited)</t>
  </si>
  <si>
    <t>(Audited)</t>
  </si>
  <si>
    <t>Property, Plant and Equipment</t>
  </si>
  <si>
    <t>Intangible assets</t>
  </si>
  <si>
    <t>Investments in Associates and Joint Ventures</t>
  </si>
  <si>
    <t>Other Investments</t>
  </si>
  <si>
    <t>Current Assets</t>
  </si>
  <si>
    <t>Inventories</t>
  </si>
  <si>
    <t>Cash &amp; Cash Equivalents</t>
  </si>
  <si>
    <t>Current Liabilities</t>
  </si>
  <si>
    <t>Trade and Other Creditors</t>
  </si>
  <si>
    <t>Overdraft and Short-term Borrowings</t>
  </si>
  <si>
    <t>Taxation</t>
  </si>
  <si>
    <t>Net Current Liabilities</t>
  </si>
  <si>
    <t>Reserves and Accumulated Losses</t>
  </si>
  <si>
    <t>Minority Interest</t>
  </si>
  <si>
    <t>Long-term Liabilities;</t>
  </si>
  <si>
    <t xml:space="preserve">  - Borrowings</t>
  </si>
  <si>
    <t xml:space="preserve">  - Other deferred liabilities</t>
  </si>
  <si>
    <t xml:space="preserve">  - Bonds (Debt Securities)</t>
  </si>
  <si>
    <t>Interest expenses</t>
  </si>
  <si>
    <t>Depreciation</t>
  </si>
  <si>
    <t>CONDENSED CONSOLIDATED CASH FLOW STATEMENTS</t>
  </si>
  <si>
    <t>9 months ended</t>
  </si>
  <si>
    <t>Net Profit before tax</t>
  </si>
  <si>
    <t>Adjustment for non-cash flow:-</t>
  </si>
  <si>
    <t>Operating profit before changes in working capital</t>
  </si>
  <si>
    <t>Changes in working capital</t>
  </si>
  <si>
    <t>Net Change in Cash and Cash Equivalents</t>
  </si>
  <si>
    <t>Cash and Cash Equivalents at beginning of the period</t>
  </si>
  <si>
    <t>Cash &amp; Cash Equivalents at the end of the period</t>
  </si>
  <si>
    <t>Purchase of fixed assets</t>
  </si>
  <si>
    <t xml:space="preserve"> - Bank &amp; cash balances</t>
  </si>
  <si>
    <t>Interest paid</t>
  </si>
  <si>
    <t>Net cash used in operating activities</t>
  </si>
  <si>
    <t>Cash used in operations</t>
  </si>
  <si>
    <t>CASH FLOWS FROM OPERATING ACTIVITIES</t>
  </si>
  <si>
    <t>CASH FLOWS FROM INVESTING ACTIVITIES</t>
  </si>
  <si>
    <t>Net cash used in investing activities</t>
  </si>
  <si>
    <t>CASH FLOWS FROM FINANCING ACTIVITIES</t>
  </si>
  <si>
    <t>Net cash (used in)/generated from investing activities</t>
  </si>
  <si>
    <t>Interest received</t>
  </si>
  <si>
    <t>Provision for impairment of fixed assets</t>
  </si>
  <si>
    <t>31st Dec 2002</t>
  </si>
  <si>
    <t>Secured :</t>
  </si>
  <si>
    <t xml:space="preserve"> - Term loan, due within 12 months</t>
  </si>
  <si>
    <t xml:space="preserve"> - Hire purchase and lease payables</t>
  </si>
  <si>
    <t xml:space="preserve"> - Bank overdrafts</t>
  </si>
  <si>
    <t>Unsecured :</t>
  </si>
  <si>
    <t xml:space="preserve"> - Revolving credits</t>
  </si>
  <si>
    <t>Tax paid</t>
  </si>
  <si>
    <t>Cash and Cash Equivalents at end of the period</t>
  </si>
  <si>
    <t xml:space="preserve"> - Bank overdrafts - MBB,Tajo Bhd.</t>
  </si>
  <si>
    <t xml:space="preserve"> - Bank overdrafts - Tajo Bhd &amp; Tajo Project Mgnt</t>
  </si>
  <si>
    <t xml:space="preserve">The Condensed Consolidated Balance Sheets should be read in conjunction with the Annual Financial </t>
  </si>
  <si>
    <t>The Condensed  Consolidated Cash Flow Statements should be read in conjunction with the Annual Financial</t>
  </si>
  <si>
    <t>Interest income</t>
  </si>
  <si>
    <t>CONDENSED CONSOLIDATED INCOME STATEMENTS</t>
  </si>
  <si>
    <t>CURRENT</t>
  </si>
  <si>
    <t>COMPARATIVE</t>
  </si>
  <si>
    <t>QTR ENDED</t>
  </si>
  <si>
    <t>CUMULATIVE</t>
  </si>
  <si>
    <t>TO DATE</t>
  </si>
  <si>
    <t>REVENUE</t>
  </si>
  <si>
    <t>OPERATING EXPENSES</t>
  </si>
  <si>
    <t>OTHER OPERATING INCOME</t>
  </si>
  <si>
    <t>LOSS FROM OPERATIONS</t>
  </si>
  <si>
    <t>FINANCE COSTS</t>
  </si>
  <si>
    <t>INVESTING RESULTS</t>
  </si>
  <si>
    <t>LOSS BEFORE TAX</t>
  </si>
  <si>
    <t>TAXATION</t>
  </si>
  <si>
    <t>LOSS AFTER TAX</t>
  </si>
  <si>
    <t>MINORITY INTEREST</t>
  </si>
  <si>
    <t>NET LOSS FOR THE PERIOD</t>
  </si>
  <si>
    <t xml:space="preserve">      - DILUTED</t>
  </si>
  <si>
    <t>CONDENSED CONSOLIDATED STATEMENTS OF CHANGES IN EQUITY</t>
  </si>
  <si>
    <t>Non-Distributable</t>
  </si>
  <si>
    <t>Distributable</t>
  </si>
  <si>
    <t>SHARE</t>
  </si>
  <si>
    <t>REVALUATION</t>
  </si>
  <si>
    <t>ACCUMULATED</t>
  </si>
  <si>
    <t>TOTAL</t>
  </si>
  <si>
    <t>CAPITAL</t>
  </si>
  <si>
    <t>PREMIUM</t>
  </si>
  <si>
    <t>RESERVES</t>
  </si>
  <si>
    <t>LOSSES</t>
  </si>
  <si>
    <t>Balance at Beginning of year</t>
  </si>
  <si>
    <t>(At 1st January 2002)</t>
  </si>
  <si>
    <t>Movement during the period</t>
  </si>
  <si>
    <t>(Cumulative)</t>
  </si>
  <si>
    <t>Balance at end of period</t>
  </si>
  <si>
    <t>The Condensed Consolidated Statements of Equity should be read in conjunction with the Annual Financial Report for the</t>
  </si>
  <si>
    <t>CONDENSED CONSOLIDATED STATEMENT OF RECOGNISED GAINS AND LOSSES</t>
  </si>
  <si>
    <t>(Cumulative to date)</t>
  </si>
  <si>
    <t>Surplus/(deficit) on Revaluation</t>
  </si>
  <si>
    <t>Others</t>
  </si>
  <si>
    <t>Net Gains/(Losses) not recognised in the income statements</t>
  </si>
  <si>
    <t>Net Profit (Cumulative)</t>
  </si>
  <si>
    <t>Total recognised gains and losses</t>
  </si>
  <si>
    <t xml:space="preserve">The Condensed Consolidated Statement of Recognised Gains and Losses should be read in conjunction with </t>
  </si>
  <si>
    <t>12 MONTHS</t>
  </si>
  <si>
    <t>AUDITED</t>
  </si>
  <si>
    <t>The Condensed Consolidated Income Statements should be read in conjunction with the Annual</t>
  </si>
  <si>
    <t>Property, plant and equipment written off</t>
  </si>
  <si>
    <t>(Gain)/Loss on disposal of property, plant and equipment</t>
  </si>
  <si>
    <t>Loss on disposal of quoted shares</t>
  </si>
  <si>
    <t>Goodwill written off</t>
  </si>
  <si>
    <t>Write down value in inventory</t>
  </si>
  <si>
    <t>Provision for doubtful debts</t>
  </si>
  <si>
    <t>Write back of provision for doubtful debts</t>
  </si>
  <si>
    <t>Gain on disposal of subsidiaries</t>
  </si>
  <si>
    <t>(Increase)/Decrease in inventories</t>
  </si>
  <si>
    <t>(Increase)/Decrease in receivables</t>
  </si>
  <si>
    <t>Increase/(Decrease) in payables</t>
  </si>
  <si>
    <t>Net proceed from disposals of subsidiaries</t>
  </si>
  <si>
    <t>Proceeds from sales of property, plant and equipment</t>
  </si>
  <si>
    <t>Proceeds from disposal of quoted shares</t>
  </si>
  <si>
    <t/>
  </si>
  <si>
    <t>Repayment of hire purchase and leasing obligations</t>
  </si>
  <si>
    <t>Provision for Corporate Guarantee</t>
  </si>
  <si>
    <t>Shareholders' Deficit</t>
  </si>
  <si>
    <t>Trade debtors and other debtors</t>
  </si>
  <si>
    <t>Provision for diminution in value of investments</t>
  </si>
  <si>
    <t>EPS - BASIC (in cents)</t>
  </si>
  <si>
    <t>AS AT 31ST MARCH 2003</t>
  </si>
  <si>
    <t>31st March 2003</t>
  </si>
  <si>
    <t>Report for the year ended 31st December 2002.</t>
  </si>
  <si>
    <t>FOR THE QUARTER ENDED 31ST MARCH 2003</t>
  </si>
  <si>
    <t>31ST MARCH</t>
  </si>
  <si>
    <t xml:space="preserve">                                          UNAUDITED</t>
  </si>
  <si>
    <t>3 MONTHS</t>
  </si>
  <si>
    <t>3 months ended</t>
  </si>
  <si>
    <r>
      <t xml:space="preserve"> - Bank &amp; cash balances </t>
    </r>
    <r>
      <rPr>
        <sz val="10"/>
        <rFont val="Tahoma"/>
        <family val="2"/>
      </rPr>
      <t>(As at 1 January 2003)</t>
    </r>
  </si>
  <si>
    <t>(At 1st January 2003)</t>
  </si>
  <si>
    <t>3 months Quarter ended</t>
  </si>
  <si>
    <t>(At 31st March 2003)</t>
  </si>
  <si>
    <t>(At 31st March 2002)</t>
  </si>
  <si>
    <t>3 months</t>
  </si>
  <si>
    <t>Financial Report for the year ended 31st December 2002.</t>
  </si>
  <si>
    <t>the Annual Financial Repost for the year ended 31st December 2002.</t>
  </si>
  <si>
    <t>accordance with MASB 26 Interim Financial Reporting</t>
  </si>
  <si>
    <t>year ended 31st December 2002.</t>
  </si>
  <si>
    <t>*Note : There are no comparative figures as this is the 3rd Interim Financial Report, prepared in</t>
  </si>
  <si>
    <t>31st March 2002</t>
  </si>
  <si>
    <t xml:space="preserve"> - Bank Overdraft (As at 1 January 2003)</t>
  </si>
  <si>
    <t>QUARTERLY REPORT - 31ST MARCH 2003</t>
  </si>
  <si>
    <t xml:space="preserve">The Board of Directors is pleased to announce the unaudited results of the Group for the 1st Quarter </t>
  </si>
  <si>
    <t>ended 31st March 2003.</t>
  </si>
  <si>
    <t>PART A2 : SUMMARY OF KEY FINANCIAL INFORMATION</t>
  </si>
  <si>
    <t>Individual Quarter</t>
  </si>
  <si>
    <t>Cumulative Quarter</t>
  </si>
  <si>
    <t>31.03.03</t>
  </si>
  <si>
    <t>31.03.02</t>
  </si>
  <si>
    <t>RM'000</t>
  </si>
  <si>
    <t>Revenue</t>
  </si>
  <si>
    <t>Profit/(loss) before tax</t>
  </si>
  <si>
    <t>Profit/(loss) after tax and minority</t>
  </si>
  <si>
    <t>interests</t>
  </si>
  <si>
    <t>Net profit/(loss) for the period</t>
  </si>
  <si>
    <t>Basis earning/(loss) per share(sen)</t>
  </si>
  <si>
    <t>Dividend per share(sen)</t>
  </si>
  <si>
    <t>AS AT END OF CURRENT QUARTER</t>
  </si>
  <si>
    <t>AS PERCEDING CUMULATIVE QUARTER</t>
  </si>
  <si>
    <t>Net tangible assets per share (RM)</t>
  </si>
  <si>
    <t>PART A3 : ADDITIONAL INFORMATION</t>
  </si>
  <si>
    <t>Profit/(loss) from operations</t>
  </si>
  <si>
    <t>Gross interest income</t>
  </si>
  <si>
    <t>Gross interest expenses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</si>
</sst>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_);_(* \(#,##0\);_(* &quot;-&quot;??_);_(@_)"/>
    <numFmt numFmtId="171" formatCode="0.00_);[Red]\(0.00\)"/>
    <numFmt numFmtId="172" formatCode="0.00;[Red]0.00"/>
    <numFmt numFmtId="173" formatCode="0_);[Red]\(0\)"/>
    <numFmt numFmtId="174" formatCode="[$-409]dddd\,\ mmmm\ dd\,\ yyyy"/>
  </numFmts>
  <fonts count="12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color indexed="12"/>
      <name val="Tahoma"/>
      <family val="2"/>
    </font>
    <font>
      <sz val="12"/>
      <name val="Arial MT"/>
      <family val="0"/>
    </font>
    <font>
      <u val="single"/>
      <sz val="10"/>
      <name val="Tahoma"/>
      <family val="2"/>
    </font>
    <font>
      <sz val="10"/>
      <color indexed="10"/>
      <name val="Tahoma"/>
      <family val="2"/>
    </font>
    <font>
      <sz val="10"/>
      <name val="Century Gothic"/>
      <family val="2"/>
    </font>
    <font>
      <b/>
      <u val="single"/>
      <sz val="10"/>
      <color indexed="10"/>
      <name val="Century Gothic"/>
      <family val="2"/>
    </font>
    <font>
      <u val="single"/>
      <sz val="10"/>
      <name val="Century Gothic"/>
      <family val="2"/>
    </font>
    <font>
      <b/>
      <u val="single"/>
      <sz val="10"/>
      <name val="Century Gothic"/>
      <family val="2"/>
    </font>
    <font>
      <b/>
      <sz val="10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41" fontId="2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41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41" fontId="1" fillId="0" borderId="1" xfId="0" applyNumberFormat="1" applyFont="1" applyBorder="1" applyAlignment="1">
      <alignment horizontal="center"/>
    </xf>
    <xf numFmtId="41" fontId="1" fillId="0" borderId="2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/>
    </xf>
    <xf numFmtId="41" fontId="1" fillId="0" borderId="3" xfId="0" applyNumberFormat="1" applyFont="1" applyBorder="1" applyAlignment="1">
      <alignment horizontal="center"/>
    </xf>
    <xf numFmtId="41" fontId="1" fillId="0" borderId="4" xfId="0" applyNumberFormat="1" applyFont="1" applyBorder="1" applyAlignment="1">
      <alignment horizontal="center"/>
    </xf>
    <xf numFmtId="41" fontId="1" fillId="0" borderId="5" xfId="0" applyNumberFormat="1" applyFont="1" applyBorder="1" applyAlignment="1">
      <alignment horizontal="center"/>
    </xf>
    <xf numFmtId="41" fontId="2" fillId="0" borderId="0" xfId="0" applyNumberFormat="1" applyFont="1" applyBorder="1" applyAlignment="1">
      <alignment/>
    </xf>
    <xf numFmtId="41" fontId="1" fillId="0" borderId="6" xfId="0" applyNumberFormat="1" applyFont="1" applyBorder="1" applyAlignment="1">
      <alignment horizontal="center"/>
    </xf>
    <xf numFmtId="41" fontId="1" fillId="0" borderId="7" xfId="0" applyNumberFormat="1" applyFont="1" applyBorder="1" applyAlignment="1">
      <alignment/>
    </xf>
    <xf numFmtId="41" fontId="1" fillId="0" borderId="8" xfId="0" applyNumberFormat="1" applyFont="1" applyBorder="1" applyAlignment="1">
      <alignment/>
    </xf>
    <xf numFmtId="41" fontId="1" fillId="0" borderId="9" xfId="0" applyNumberFormat="1" applyFont="1" applyBorder="1" applyAlignment="1">
      <alignment horizontal="center"/>
    </xf>
    <xf numFmtId="41" fontId="1" fillId="0" borderId="10" xfId="0" applyNumberFormat="1" applyFont="1" applyBorder="1" applyAlignment="1">
      <alignment/>
    </xf>
    <xf numFmtId="41" fontId="3" fillId="2" borderId="7" xfId="0" applyNumberFormat="1" applyFont="1" applyFill="1" applyBorder="1" applyAlignment="1">
      <alignment/>
    </xf>
    <xf numFmtId="41" fontId="1" fillId="2" borderId="6" xfId="0" applyNumberFormat="1" applyFont="1" applyFill="1" applyBorder="1" applyAlignment="1">
      <alignment horizontal="center"/>
    </xf>
    <xf numFmtId="41" fontId="1" fillId="2" borderId="11" xfId="0" applyNumberFormat="1" applyFont="1" applyFill="1" applyBorder="1" applyAlignment="1">
      <alignment horizontal="center"/>
    </xf>
    <xf numFmtId="41" fontId="1" fillId="2" borderId="8" xfId="0" applyNumberFormat="1" applyFont="1" applyFill="1" applyBorder="1" applyAlignment="1">
      <alignment/>
    </xf>
    <xf numFmtId="41" fontId="1" fillId="2" borderId="0" xfId="0" applyNumberFormat="1" applyFont="1" applyFill="1" applyBorder="1" applyAlignment="1">
      <alignment horizontal="center"/>
    </xf>
    <xf numFmtId="41" fontId="1" fillId="2" borderId="9" xfId="0" applyNumberFormat="1" applyFont="1" applyFill="1" applyBorder="1" applyAlignment="1">
      <alignment horizontal="center"/>
    </xf>
    <xf numFmtId="41" fontId="3" fillId="2" borderId="8" xfId="0" applyNumberFormat="1" applyFont="1" applyFill="1" applyBorder="1" applyAlignment="1">
      <alignment/>
    </xf>
    <xf numFmtId="41" fontId="1" fillId="2" borderId="10" xfId="0" applyNumberFormat="1" applyFont="1" applyFill="1" applyBorder="1" applyAlignment="1">
      <alignment/>
    </xf>
    <xf numFmtId="41" fontId="1" fillId="2" borderId="1" xfId="0" applyNumberFormat="1" applyFont="1" applyFill="1" applyBorder="1" applyAlignment="1">
      <alignment horizontal="center"/>
    </xf>
    <xf numFmtId="41" fontId="1" fillId="2" borderId="2" xfId="0" applyNumberFormat="1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  <xf numFmtId="41" fontId="2" fillId="2" borderId="7" xfId="0" applyNumberFormat="1" applyFont="1" applyFill="1" applyBorder="1" applyAlignment="1">
      <alignment/>
    </xf>
    <xf numFmtId="41" fontId="1" fillId="2" borderId="8" xfId="20" applyNumberFormat="1" applyFont="1" applyFill="1" applyBorder="1">
      <alignment/>
      <protection/>
    </xf>
    <xf numFmtId="41" fontId="2" fillId="2" borderId="8" xfId="0" applyNumberFormat="1" applyFont="1" applyFill="1" applyBorder="1" applyAlignment="1">
      <alignment/>
    </xf>
    <xf numFmtId="41" fontId="1" fillId="2" borderId="12" xfId="0" applyNumberFormat="1" applyFont="1" applyFill="1" applyBorder="1" applyAlignment="1">
      <alignment horizontal="center"/>
    </xf>
    <xf numFmtId="41" fontId="2" fillId="2" borderId="10" xfId="0" applyNumberFormat="1" applyFont="1" applyFill="1" applyBorder="1" applyAlignment="1">
      <alignment/>
    </xf>
    <xf numFmtId="41" fontId="1" fillId="0" borderId="0" xfId="19" applyNumberFormat="1" applyFont="1">
      <alignment/>
      <protection/>
    </xf>
    <xf numFmtId="41" fontId="1" fillId="0" borderId="1" xfId="0" applyNumberFormat="1" applyFont="1" applyBorder="1" applyAlignment="1">
      <alignment/>
    </xf>
    <xf numFmtId="41" fontId="1" fillId="0" borderId="4" xfId="0" applyNumberFormat="1" applyFont="1" applyBorder="1" applyAlignment="1">
      <alignment/>
    </xf>
    <xf numFmtId="43" fontId="1" fillId="0" borderId="7" xfId="0" applyNumberFormat="1" applyFont="1" applyBorder="1" applyAlignment="1">
      <alignment/>
    </xf>
    <xf numFmtId="43" fontId="1" fillId="0" borderId="6" xfId="0" applyNumberFormat="1" applyFont="1" applyBorder="1" applyAlignment="1">
      <alignment/>
    </xf>
    <xf numFmtId="41" fontId="1" fillId="0" borderId="10" xfId="0" applyNumberFormat="1" applyFont="1" applyBorder="1" applyAlignment="1">
      <alignment horizontal="center"/>
    </xf>
    <xf numFmtId="41" fontId="6" fillId="0" borderId="0" xfId="0" applyNumberFormat="1" applyFont="1" applyAlignment="1">
      <alignment/>
    </xf>
    <xf numFmtId="0" fontId="5" fillId="0" borderId="13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41" fontId="1" fillId="0" borderId="11" xfId="0" applyNumberFormat="1" applyFont="1" applyBorder="1" applyAlignment="1">
      <alignment/>
    </xf>
    <xf numFmtId="41" fontId="1" fillId="0" borderId="14" xfId="0" applyNumberFormat="1" applyFont="1" applyBorder="1" applyAlignment="1">
      <alignment horizontal="center"/>
    </xf>
    <xf numFmtId="41" fontId="1" fillId="0" borderId="9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41" fontId="1" fillId="0" borderId="8" xfId="0" applyNumberFormat="1" applyFont="1" applyBorder="1" applyAlignment="1">
      <alignment horizontal="center"/>
    </xf>
    <xf numFmtId="41" fontId="1" fillId="0" borderId="13" xfId="0" applyNumberFormat="1" applyFont="1" applyBorder="1" applyAlignment="1">
      <alignment horizontal="center"/>
    </xf>
    <xf numFmtId="41" fontId="1" fillId="0" borderId="15" xfId="0" applyNumberFormat="1" applyFont="1" applyBorder="1" applyAlignment="1">
      <alignment horizontal="center"/>
    </xf>
    <xf numFmtId="41" fontId="1" fillId="0" borderId="14" xfId="0" applyNumberFormat="1" applyFont="1" applyBorder="1" applyAlignment="1">
      <alignment/>
    </xf>
    <xf numFmtId="41" fontId="1" fillId="0" borderId="15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13" xfId="0" applyNumberFormat="1" applyFont="1" applyBorder="1" applyAlignment="1">
      <alignment/>
    </xf>
    <xf numFmtId="41" fontId="1" fillId="0" borderId="16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41" fontId="1" fillId="0" borderId="17" xfId="0" applyNumberFormat="1" applyFont="1" applyBorder="1" applyAlignment="1">
      <alignment horizontal="center"/>
    </xf>
    <xf numFmtId="41" fontId="1" fillId="2" borderId="0" xfId="0" applyNumberFormat="1" applyFont="1" applyFill="1" applyAlignment="1">
      <alignment/>
    </xf>
    <xf numFmtId="41" fontId="1" fillId="2" borderId="18" xfId="0" applyNumberFormat="1" applyFont="1" applyFill="1" applyBorder="1" applyAlignment="1">
      <alignment horizontal="center"/>
    </xf>
    <xf numFmtId="0" fontId="5" fillId="2" borderId="0" xfId="0" applyNumberFormat="1" applyFont="1" applyFill="1" applyAlignment="1">
      <alignment horizontal="center"/>
    </xf>
    <xf numFmtId="41" fontId="1" fillId="2" borderId="0" xfId="0" applyNumberFormat="1" applyFont="1" applyFill="1" applyAlignment="1">
      <alignment horizontal="center"/>
    </xf>
    <xf numFmtId="41" fontId="1" fillId="2" borderId="1" xfId="0" applyNumberFormat="1" applyFont="1" applyFill="1" applyBorder="1" applyAlignment="1">
      <alignment/>
    </xf>
    <xf numFmtId="41" fontId="1" fillId="2" borderId="4" xfId="0" applyNumberFormat="1" applyFont="1" applyFill="1" applyBorder="1" applyAlignment="1">
      <alignment/>
    </xf>
    <xf numFmtId="41" fontId="1" fillId="2" borderId="0" xfId="0" applyNumberFormat="1" applyFont="1" applyFill="1" applyBorder="1" applyAlignment="1">
      <alignment/>
    </xf>
    <xf numFmtId="43" fontId="1" fillId="2" borderId="6" xfId="0" applyNumberFormat="1" applyFont="1" applyFill="1" applyBorder="1" applyAlignment="1">
      <alignment/>
    </xf>
    <xf numFmtId="43" fontId="1" fillId="2" borderId="11" xfId="0" applyNumberFormat="1" applyFont="1" applyFill="1" applyBorder="1" applyAlignment="1">
      <alignment/>
    </xf>
    <xf numFmtId="41" fontId="1" fillId="0" borderId="0" xfId="0" applyNumberFormat="1" applyFont="1" applyBorder="1" applyAlignment="1" quotePrefix="1">
      <alignment/>
    </xf>
    <xf numFmtId="41" fontId="1" fillId="0" borderId="0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 horizontal="center"/>
    </xf>
    <xf numFmtId="0" fontId="5" fillId="0" borderId="0" xfId="0" applyNumberFormat="1" applyFont="1" applyAlignment="1" quotePrefix="1">
      <alignment horizontal="center"/>
    </xf>
    <xf numFmtId="43" fontId="1" fillId="0" borderId="11" xfId="0" applyNumberFormat="1" applyFont="1" applyBorder="1" applyAlignment="1">
      <alignment/>
    </xf>
    <xf numFmtId="0" fontId="5" fillId="3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  <xf numFmtId="41" fontId="1" fillId="0" borderId="19" xfId="0" applyNumberFormat="1" applyFont="1" applyBorder="1" applyAlignment="1">
      <alignment horizontal="center"/>
    </xf>
    <xf numFmtId="41" fontId="1" fillId="0" borderId="20" xfId="0" applyNumberFormat="1" applyFont="1" applyBorder="1" applyAlignment="1">
      <alignment horizontal="center"/>
    </xf>
    <xf numFmtId="0" fontId="7" fillId="0" borderId="0" xfId="19" applyFont="1">
      <alignment/>
      <protection/>
    </xf>
    <xf numFmtId="0" fontId="8" fillId="0" borderId="0" xfId="19" applyFont="1">
      <alignment/>
      <protection/>
    </xf>
    <xf numFmtId="0" fontId="9" fillId="0" borderId="0" xfId="19" applyFont="1">
      <alignment/>
      <protection/>
    </xf>
    <xf numFmtId="0" fontId="10" fillId="0" borderId="0" xfId="19" applyFont="1">
      <alignment/>
      <protection/>
    </xf>
    <xf numFmtId="0" fontId="11" fillId="0" borderId="0" xfId="19" applyFont="1" applyAlignment="1">
      <alignment horizontal="left"/>
      <protection/>
    </xf>
    <xf numFmtId="0" fontId="11" fillId="0" borderId="1" xfId="19" applyFont="1" applyBorder="1" applyAlignment="1">
      <alignment horizontal="center"/>
      <protection/>
    </xf>
    <xf numFmtId="0" fontId="11" fillId="0" borderId="0" xfId="19" applyFont="1" applyAlignment="1">
      <alignment horizontal="center"/>
      <protection/>
    </xf>
    <xf numFmtId="0" fontId="11" fillId="0" borderId="0" xfId="19" applyFont="1">
      <alignment/>
      <protection/>
    </xf>
    <xf numFmtId="14" fontId="11" fillId="0" borderId="0" xfId="19" applyNumberFormat="1" applyFont="1" applyAlignment="1">
      <alignment horizontal="center"/>
      <protection/>
    </xf>
    <xf numFmtId="0" fontId="11" fillId="0" borderId="0" xfId="19" applyFont="1" applyAlignment="1" quotePrefix="1">
      <alignment horizontal="center"/>
      <protection/>
    </xf>
    <xf numFmtId="0" fontId="7" fillId="0" borderId="0" xfId="19" applyFont="1" applyAlignment="1">
      <alignment horizontal="center"/>
      <protection/>
    </xf>
    <xf numFmtId="0" fontId="7" fillId="0" borderId="0" xfId="19" applyFont="1" applyBorder="1">
      <alignment/>
      <protection/>
    </xf>
    <xf numFmtId="37" fontId="7" fillId="0" borderId="0" xfId="19" applyNumberFormat="1" applyFont="1">
      <alignment/>
      <protection/>
    </xf>
    <xf numFmtId="0" fontId="7" fillId="0" borderId="0" xfId="19" applyFont="1" applyAlignment="1">
      <alignment horizontal="justify" wrapText="1"/>
      <protection/>
    </xf>
    <xf numFmtId="38" fontId="7" fillId="0" borderId="0" xfId="15" applyNumberFormat="1" applyFont="1" applyBorder="1" applyAlignment="1">
      <alignment horizontal="right"/>
    </xf>
    <xf numFmtId="38" fontId="7" fillId="0" borderId="0" xfId="15" applyNumberFormat="1" applyFont="1" applyBorder="1" applyAlignment="1">
      <alignment/>
    </xf>
    <xf numFmtId="38" fontId="7" fillId="0" borderId="0" xfId="19" applyNumberFormat="1" applyFont="1" applyBorder="1">
      <alignment/>
      <protection/>
    </xf>
    <xf numFmtId="38" fontId="7" fillId="0" borderId="0" xfId="15" applyNumberFormat="1" applyFont="1" applyAlignment="1">
      <alignment horizontal="right"/>
    </xf>
    <xf numFmtId="38" fontId="7" fillId="0" borderId="0" xfId="15" applyNumberFormat="1" applyFont="1" applyAlignment="1">
      <alignment/>
    </xf>
    <xf numFmtId="38" fontId="7" fillId="0" borderId="0" xfId="19" applyNumberFormat="1" applyFont="1">
      <alignment/>
      <protection/>
    </xf>
    <xf numFmtId="0" fontId="7" fillId="0" borderId="0" xfId="19" applyFont="1" applyAlignment="1">
      <alignment horizontal="left" wrapText="1"/>
      <protection/>
    </xf>
    <xf numFmtId="38" fontId="7" fillId="0" borderId="1" xfId="15" applyNumberFormat="1" applyFont="1" applyBorder="1" applyAlignment="1">
      <alignment horizontal="right"/>
    </xf>
    <xf numFmtId="40" fontId="7" fillId="0" borderId="1" xfId="15" applyNumberFormat="1" applyFont="1" applyBorder="1" applyAlignment="1">
      <alignment horizontal="right"/>
    </xf>
    <xf numFmtId="38" fontId="7" fillId="0" borderId="0" xfId="15" applyNumberFormat="1" applyFont="1" applyBorder="1" applyAlignment="1">
      <alignment horizontal="left"/>
    </xf>
    <xf numFmtId="40" fontId="7" fillId="0" borderId="0" xfId="15" applyNumberFormat="1" applyFont="1" applyBorder="1" applyAlignment="1">
      <alignment horizontal="right"/>
    </xf>
    <xf numFmtId="170" fontId="7" fillId="0" borderId="0" xfId="15" applyNumberFormat="1" applyFont="1" applyAlignment="1">
      <alignment/>
    </xf>
    <xf numFmtId="170" fontId="7" fillId="0" borderId="0" xfId="15" applyNumberFormat="1" applyFont="1" applyBorder="1" applyAlignment="1">
      <alignment/>
    </xf>
    <xf numFmtId="170" fontId="7" fillId="0" borderId="0" xfId="15" applyNumberFormat="1" applyFont="1" applyBorder="1" applyAlignment="1">
      <alignment horizontal="right"/>
    </xf>
    <xf numFmtId="0" fontId="11" fillId="0" borderId="1" xfId="19" applyFont="1" applyBorder="1" applyAlignment="1">
      <alignment horizontal="center"/>
      <protection/>
    </xf>
    <xf numFmtId="0" fontId="1" fillId="0" borderId="7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onsol worksheet Sep 2001 " xfId="19"/>
    <cellStyle name="Normal_jooei97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40</xdr:row>
      <xdr:rowOff>0</xdr:rowOff>
    </xdr:from>
    <xdr:ext cx="95250" cy="228600"/>
    <xdr:sp>
      <xdr:nvSpPr>
        <xdr:cNvPr id="1" name="TextBox 1"/>
        <xdr:cNvSpPr txBox="1">
          <a:spLocks noChangeArrowheads="1"/>
        </xdr:cNvSpPr>
      </xdr:nvSpPr>
      <xdr:spPr>
        <a:xfrm>
          <a:off x="0" y="529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40</xdr:row>
      <xdr:rowOff>0</xdr:rowOff>
    </xdr:from>
    <xdr:ext cx="95250" cy="228600"/>
    <xdr:sp>
      <xdr:nvSpPr>
        <xdr:cNvPr id="2" name="TextBox 3"/>
        <xdr:cNvSpPr txBox="1">
          <a:spLocks noChangeArrowheads="1"/>
        </xdr:cNvSpPr>
      </xdr:nvSpPr>
      <xdr:spPr>
        <a:xfrm>
          <a:off x="0" y="5295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5</xdr:row>
      <xdr:rowOff>85725</xdr:rowOff>
    </xdr:from>
    <xdr:to>
      <xdr:col>3</xdr:col>
      <xdr:colOff>990600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>
          <a:off x="2724150" y="8953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5</xdr:row>
      <xdr:rowOff>85725</xdr:rowOff>
    </xdr:from>
    <xdr:to>
      <xdr:col>4</xdr:col>
      <xdr:colOff>1028700</xdr:colOff>
      <xdr:row>5</xdr:row>
      <xdr:rowOff>85725</xdr:rowOff>
    </xdr:to>
    <xdr:sp>
      <xdr:nvSpPr>
        <xdr:cNvPr id="2" name="Line 2"/>
        <xdr:cNvSpPr>
          <a:spLocks/>
        </xdr:cNvSpPr>
      </xdr:nvSpPr>
      <xdr:spPr>
        <a:xfrm>
          <a:off x="4705350" y="89535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23</xdr:row>
      <xdr:rowOff>85725</xdr:rowOff>
    </xdr:from>
    <xdr:to>
      <xdr:col>3</xdr:col>
      <xdr:colOff>990600</xdr:colOff>
      <xdr:row>23</xdr:row>
      <xdr:rowOff>85725</xdr:rowOff>
    </xdr:to>
    <xdr:sp>
      <xdr:nvSpPr>
        <xdr:cNvPr id="3" name="Line 3"/>
        <xdr:cNvSpPr>
          <a:spLocks/>
        </xdr:cNvSpPr>
      </xdr:nvSpPr>
      <xdr:spPr>
        <a:xfrm>
          <a:off x="2724150" y="38290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23</xdr:row>
      <xdr:rowOff>85725</xdr:rowOff>
    </xdr:from>
    <xdr:to>
      <xdr:col>4</xdr:col>
      <xdr:colOff>1028700</xdr:colOff>
      <xdr:row>23</xdr:row>
      <xdr:rowOff>85725</xdr:rowOff>
    </xdr:to>
    <xdr:sp>
      <xdr:nvSpPr>
        <xdr:cNvPr id="4" name="Line 4"/>
        <xdr:cNvSpPr>
          <a:spLocks/>
        </xdr:cNvSpPr>
      </xdr:nvSpPr>
      <xdr:spPr>
        <a:xfrm>
          <a:off x="4705350" y="382905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23</xdr:row>
      <xdr:rowOff>85725</xdr:rowOff>
    </xdr:from>
    <xdr:to>
      <xdr:col>3</xdr:col>
      <xdr:colOff>990600</xdr:colOff>
      <xdr:row>23</xdr:row>
      <xdr:rowOff>85725</xdr:rowOff>
    </xdr:to>
    <xdr:sp>
      <xdr:nvSpPr>
        <xdr:cNvPr id="5" name="Line 5"/>
        <xdr:cNvSpPr>
          <a:spLocks/>
        </xdr:cNvSpPr>
      </xdr:nvSpPr>
      <xdr:spPr>
        <a:xfrm>
          <a:off x="2724150" y="38290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23</xdr:row>
      <xdr:rowOff>85725</xdr:rowOff>
    </xdr:from>
    <xdr:to>
      <xdr:col>4</xdr:col>
      <xdr:colOff>1028700</xdr:colOff>
      <xdr:row>23</xdr:row>
      <xdr:rowOff>85725</xdr:rowOff>
    </xdr:to>
    <xdr:sp>
      <xdr:nvSpPr>
        <xdr:cNvPr id="6" name="Line 6"/>
        <xdr:cNvSpPr>
          <a:spLocks/>
        </xdr:cNvSpPr>
      </xdr:nvSpPr>
      <xdr:spPr>
        <a:xfrm>
          <a:off x="4705350" y="382905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Tajo%20Consolidated%20accounts\Consol%20worksheet%20Mar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LSE"/>
      <sheetName val="Cover"/>
      <sheetName val="Group acct."/>
      <sheetName val="Consheet(EY)"/>
      <sheetName val="Cashflow"/>
      <sheetName val="Permanent Adj (EY)"/>
      <sheetName val="Opening Adj (EY)"/>
      <sheetName val="Current Adj(EY)"/>
      <sheetName val="Proof-gwill MI RE(EY)"/>
      <sheetName val="PA-TB"/>
      <sheetName val="OA-TB"/>
      <sheetName val="Interco-TB"/>
      <sheetName val="Subschedule"/>
      <sheetName val="Segment"/>
      <sheetName val="Dilution of shares"/>
    </sheetNames>
    <sheetDataSet>
      <sheetData sheetId="3">
        <row r="42">
          <cell r="H42">
            <v>-13.03567526555387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0"/>
  <sheetViews>
    <sheetView tabSelected="1" workbookViewId="0" topLeftCell="A26">
      <selection activeCell="E6" sqref="E6"/>
    </sheetView>
  </sheetViews>
  <sheetFormatPr defaultColWidth="9.140625" defaultRowHeight="12.75"/>
  <cols>
    <col min="1" max="1" width="3.8515625" style="75" customWidth="1"/>
    <col min="2" max="2" width="32.7109375" style="75" customWidth="1"/>
    <col min="3" max="3" width="14.00390625" style="75" customWidth="1"/>
    <col min="4" max="4" width="2.140625" style="75" customWidth="1"/>
    <col min="5" max="5" width="14.7109375" style="75" customWidth="1"/>
    <col min="6" max="6" width="3.421875" style="75" customWidth="1"/>
    <col min="7" max="7" width="15.421875" style="75" customWidth="1"/>
    <col min="8" max="8" width="2.140625" style="75" customWidth="1"/>
    <col min="9" max="9" width="16.28125" style="75" customWidth="1"/>
    <col min="10" max="16384" width="9.140625" style="75" customWidth="1"/>
  </cols>
  <sheetData>
    <row r="2" spans="1:2" ht="13.5">
      <c r="A2" s="76" t="s">
        <v>151</v>
      </c>
      <c r="B2" s="77"/>
    </row>
    <row r="3" spans="1:2" ht="13.5">
      <c r="A3" s="78"/>
      <c r="B3" s="77"/>
    </row>
    <row r="4" ht="13.5">
      <c r="A4" s="75" t="s">
        <v>152</v>
      </c>
    </row>
    <row r="5" ht="13.5">
      <c r="A5" s="75" t="s">
        <v>153</v>
      </c>
    </row>
    <row r="7" spans="1:2" ht="13.5">
      <c r="A7" s="79" t="s">
        <v>154</v>
      </c>
      <c r="B7" s="78"/>
    </row>
    <row r="8" spans="1:2" ht="13.5">
      <c r="A8" s="79"/>
      <c r="B8" s="78"/>
    </row>
    <row r="9" spans="3:9" ht="13.5">
      <c r="C9" s="103" t="s">
        <v>155</v>
      </c>
      <c r="D9" s="103"/>
      <c r="E9" s="103"/>
      <c r="F9" s="81"/>
      <c r="G9" s="103" t="s">
        <v>156</v>
      </c>
      <c r="H9" s="103"/>
      <c r="I9" s="103"/>
    </row>
    <row r="10" spans="1:10" ht="13.5">
      <c r="A10" s="81"/>
      <c r="B10" s="82"/>
      <c r="C10" s="83" t="s">
        <v>157</v>
      </c>
      <c r="D10" s="81"/>
      <c r="E10" s="83" t="s">
        <v>158</v>
      </c>
      <c r="F10" s="81"/>
      <c r="G10" s="83" t="s">
        <v>157</v>
      </c>
      <c r="H10" s="81"/>
      <c r="I10" s="83" t="s">
        <v>158</v>
      </c>
      <c r="J10" s="84"/>
    </row>
    <row r="11" spans="3:10" ht="13.5">
      <c r="C11" s="80" t="s">
        <v>159</v>
      </c>
      <c r="D11" s="81"/>
      <c r="E11" s="80" t="s">
        <v>159</v>
      </c>
      <c r="F11" s="81"/>
      <c r="G11" s="80" t="s">
        <v>159</v>
      </c>
      <c r="H11" s="81"/>
      <c r="I11" s="80" t="s">
        <v>159</v>
      </c>
      <c r="J11" s="81"/>
    </row>
    <row r="12" spans="1:9" ht="13.5">
      <c r="A12" s="85"/>
      <c r="C12" s="86"/>
      <c r="D12" s="86"/>
      <c r="E12" s="86"/>
      <c r="F12" s="86"/>
      <c r="G12" s="86"/>
      <c r="H12" s="86"/>
      <c r="I12" s="86"/>
    </row>
    <row r="13" spans="1:10" ht="13.5">
      <c r="A13" s="85">
        <v>1</v>
      </c>
      <c r="B13" s="88" t="s">
        <v>160</v>
      </c>
      <c r="C13" s="89">
        <v>2119</v>
      </c>
      <c r="D13" s="90"/>
      <c r="E13" s="89">
        <v>1127</v>
      </c>
      <c r="F13" s="91"/>
      <c r="G13" s="89">
        <v>2119</v>
      </c>
      <c r="H13" s="89"/>
      <c r="I13" s="89">
        <v>1127</v>
      </c>
      <c r="J13" s="87"/>
    </row>
    <row r="14" spans="1:10" ht="13.5">
      <c r="A14" s="85"/>
      <c r="B14" s="88"/>
      <c r="C14" s="92"/>
      <c r="D14" s="93"/>
      <c r="E14" s="92"/>
      <c r="F14" s="94"/>
      <c r="G14" s="92"/>
      <c r="H14" s="92"/>
      <c r="I14" s="92"/>
      <c r="J14" s="100"/>
    </row>
    <row r="15" spans="1:10" ht="13.5">
      <c r="A15" s="85">
        <v>2</v>
      </c>
      <c r="B15" s="95" t="s">
        <v>161</v>
      </c>
      <c r="C15" s="89">
        <v>-8653</v>
      </c>
      <c r="D15" s="93"/>
      <c r="E15" s="92">
        <v>-5154</v>
      </c>
      <c r="F15" s="94"/>
      <c r="G15" s="92">
        <v>-8653</v>
      </c>
      <c r="H15" s="92"/>
      <c r="I15" s="92">
        <v>-5154</v>
      </c>
      <c r="J15" s="100"/>
    </row>
    <row r="16" spans="1:10" ht="13.5">
      <c r="A16" s="85"/>
      <c r="B16" s="88"/>
      <c r="C16" s="92"/>
      <c r="D16" s="93"/>
      <c r="E16" s="92"/>
      <c r="F16" s="94"/>
      <c r="G16" s="92"/>
      <c r="H16" s="92"/>
      <c r="I16" s="92"/>
      <c r="J16" s="100"/>
    </row>
    <row r="17" spans="1:10" ht="13.5">
      <c r="A17" s="85">
        <v>3</v>
      </c>
      <c r="B17" s="95" t="s">
        <v>162</v>
      </c>
      <c r="C17" s="89">
        <v>-8653</v>
      </c>
      <c r="D17" s="90"/>
      <c r="E17" s="89">
        <v>-5154</v>
      </c>
      <c r="F17" s="94"/>
      <c r="G17" s="89">
        <v>-8653</v>
      </c>
      <c r="H17" s="89"/>
      <c r="I17" s="89">
        <v>-5154</v>
      </c>
      <c r="J17" s="101"/>
    </row>
    <row r="18" spans="1:10" ht="13.5">
      <c r="A18" s="85"/>
      <c r="B18" s="95" t="s">
        <v>163</v>
      </c>
      <c r="C18" s="89"/>
      <c r="D18" s="90"/>
      <c r="E18" s="89"/>
      <c r="F18" s="94"/>
      <c r="G18" s="89"/>
      <c r="H18" s="89"/>
      <c r="I18" s="89"/>
      <c r="J18" s="101"/>
    </row>
    <row r="19" spans="1:10" ht="13.5">
      <c r="A19" s="85"/>
      <c r="B19" s="88"/>
      <c r="C19" s="89"/>
      <c r="D19" s="90"/>
      <c r="E19" s="89"/>
      <c r="F19" s="94"/>
      <c r="G19" s="89"/>
      <c r="H19" s="89"/>
      <c r="I19" s="89"/>
      <c r="J19" s="101"/>
    </row>
    <row r="20" spans="1:10" ht="13.5">
      <c r="A20" s="85">
        <v>4</v>
      </c>
      <c r="B20" s="95" t="s">
        <v>164</v>
      </c>
      <c r="C20" s="96">
        <v>-8653</v>
      </c>
      <c r="D20" s="90"/>
      <c r="E20" s="96">
        <f>SUM(E17:E19)</f>
        <v>-5154</v>
      </c>
      <c r="F20" s="94"/>
      <c r="G20" s="96">
        <v>-8653</v>
      </c>
      <c r="H20" s="89"/>
      <c r="I20" s="96">
        <f>SUM(I17:I19)</f>
        <v>-5154</v>
      </c>
      <c r="J20" s="102"/>
    </row>
    <row r="21" spans="1:10" ht="13.5">
      <c r="A21" s="85"/>
      <c r="B21" s="88"/>
      <c r="C21" s="89"/>
      <c r="D21" s="90"/>
      <c r="E21" s="89"/>
      <c r="F21" s="94"/>
      <c r="G21" s="89"/>
      <c r="H21" s="89"/>
      <c r="I21" s="89"/>
      <c r="J21" s="102"/>
    </row>
    <row r="22" spans="1:10" ht="13.5">
      <c r="A22" s="85">
        <v>5</v>
      </c>
      <c r="B22" s="88" t="s">
        <v>165</v>
      </c>
      <c r="C22" s="97">
        <v>-21.88</v>
      </c>
      <c r="D22" s="90"/>
      <c r="E22" s="97">
        <f>+'[1]Group acct.'!H42</f>
        <v>-13.03567526555387</v>
      </c>
      <c r="F22" s="94"/>
      <c r="G22" s="97">
        <v>-21.88</v>
      </c>
      <c r="H22" s="89"/>
      <c r="I22" s="97">
        <v>-13.04</v>
      </c>
      <c r="J22" s="102"/>
    </row>
    <row r="23" spans="1:10" ht="13.5">
      <c r="A23" s="85"/>
      <c r="B23" s="88"/>
      <c r="C23" s="89"/>
      <c r="D23" s="90"/>
      <c r="E23" s="89"/>
      <c r="F23" s="94"/>
      <c r="G23" s="89"/>
      <c r="H23" s="89"/>
      <c r="I23" s="89"/>
      <c r="J23" s="102"/>
    </row>
    <row r="24" spans="1:10" ht="13.5">
      <c r="A24" s="85">
        <v>6</v>
      </c>
      <c r="B24" s="88" t="s">
        <v>166</v>
      </c>
      <c r="C24" s="89">
        <v>0</v>
      </c>
      <c r="D24" s="90"/>
      <c r="E24" s="89">
        <v>0</v>
      </c>
      <c r="F24" s="94"/>
      <c r="G24" s="89">
        <v>0</v>
      </c>
      <c r="H24" s="89"/>
      <c r="I24" s="89">
        <v>0</v>
      </c>
      <c r="J24" s="102"/>
    </row>
    <row r="25" spans="1:10" ht="30" customHeight="1">
      <c r="A25" s="85"/>
      <c r="B25" s="88"/>
      <c r="C25" s="98" t="s">
        <v>167</v>
      </c>
      <c r="D25" s="90"/>
      <c r="E25" s="89"/>
      <c r="F25" s="94"/>
      <c r="G25" s="98" t="s">
        <v>168</v>
      </c>
      <c r="H25" s="89"/>
      <c r="I25" s="89"/>
      <c r="J25" s="102"/>
    </row>
    <row r="26" spans="1:10" ht="25.5" customHeight="1">
      <c r="A26" s="85">
        <v>7</v>
      </c>
      <c r="B26" s="95" t="s">
        <v>169</v>
      </c>
      <c r="D26" s="90"/>
      <c r="E26" s="99">
        <v>-4.84</v>
      </c>
      <c r="F26" s="94"/>
      <c r="G26" s="89"/>
      <c r="H26" s="89"/>
      <c r="I26" s="99">
        <v>-4.62</v>
      </c>
      <c r="J26" s="102"/>
    </row>
    <row r="29" ht="12.75" customHeight="1"/>
    <row r="30" spans="1:2" ht="13.5" hidden="1">
      <c r="A30" s="79" t="s">
        <v>170</v>
      </c>
      <c r="B30" s="78"/>
    </row>
    <row r="31" spans="1:2" ht="13.5" hidden="1">
      <c r="A31" s="79"/>
      <c r="B31" s="78"/>
    </row>
    <row r="32" spans="3:9" ht="13.5" hidden="1">
      <c r="C32" s="103" t="s">
        <v>155</v>
      </c>
      <c r="D32" s="103"/>
      <c r="E32" s="103"/>
      <c r="F32" s="81"/>
      <c r="G32" s="103" t="s">
        <v>156</v>
      </c>
      <c r="H32" s="103"/>
      <c r="I32" s="103"/>
    </row>
    <row r="33" spans="1:9" ht="13.5" hidden="1">
      <c r="A33" s="81"/>
      <c r="B33" s="82"/>
      <c r="C33" s="83" t="s">
        <v>157</v>
      </c>
      <c r="D33" s="81"/>
      <c r="E33" s="83" t="s">
        <v>158</v>
      </c>
      <c r="F33" s="81"/>
      <c r="G33" s="83" t="s">
        <v>157</v>
      </c>
      <c r="H33" s="81"/>
      <c r="I33" s="83" t="s">
        <v>158</v>
      </c>
    </row>
    <row r="34" spans="3:9" ht="13.5" hidden="1">
      <c r="C34" s="80" t="s">
        <v>159</v>
      </c>
      <c r="D34" s="81"/>
      <c r="E34" s="80" t="s">
        <v>159</v>
      </c>
      <c r="F34" s="81"/>
      <c r="G34" s="80" t="s">
        <v>159</v>
      </c>
      <c r="H34" s="81"/>
      <c r="I34" s="80" t="s">
        <v>159</v>
      </c>
    </row>
    <row r="35" spans="1:9" ht="13.5" hidden="1">
      <c r="A35" s="85"/>
      <c r="C35" s="86"/>
      <c r="D35" s="86"/>
      <c r="E35" s="86"/>
      <c r="F35" s="86"/>
      <c r="G35" s="86"/>
      <c r="H35" s="86"/>
      <c r="I35" s="86"/>
    </row>
    <row r="36" spans="1:9" ht="13.5" hidden="1">
      <c r="A36" s="85">
        <v>1</v>
      </c>
      <c r="B36" s="88" t="s">
        <v>171</v>
      </c>
      <c r="C36" s="89">
        <v>-3357</v>
      </c>
      <c r="D36" s="90"/>
      <c r="E36" s="89">
        <v>-5154</v>
      </c>
      <c r="F36" s="91"/>
      <c r="G36" s="89">
        <v>-3357</v>
      </c>
      <c r="H36" s="89"/>
      <c r="I36" s="89">
        <v>-5154</v>
      </c>
    </row>
    <row r="37" spans="1:9" ht="13.5" hidden="1">
      <c r="A37" s="85"/>
      <c r="B37" s="88"/>
      <c r="C37" s="92"/>
      <c r="D37" s="93"/>
      <c r="E37" s="92"/>
      <c r="F37" s="94"/>
      <c r="G37" s="92"/>
      <c r="H37" s="92"/>
      <c r="I37" s="92"/>
    </row>
    <row r="38" spans="1:9" ht="13.5" hidden="1">
      <c r="A38" s="85">
        <v>2</v>
      </c>
      <c r="B38" s="95" t="s">
        <v>172</v>
      </c>
      <c r="C38" s="89">
        <v>2</v>
      </c>
      <c r="D38" s="93"/>
      <c r="E38" s="92">
        <v>2</v>
      </c>
      <c r="F38" s="94"/>
      <c r="G38" s="89">
        <v>2</v>
      </c>
      <c r="H38" s="92"/>
      <c r="I38" s="92">
        <v>2</v>
      </c>
    </row>
    <row r="39" spans="1:9" ht="13.5" hidden="1">
      <c r="A39" s="85"/>
      <c r="B39" s="88"/>
      <c r="C39" s="92"/>
      <c r="D39" s="93"/>
      <c r="E39" s="92"/>
      <c r="F39" s="94"/>
      <c r="G39" s="92"/>
      <c r="H39" s="92"/>
      <c r="I39" s="92"/>
    </row>
    <row r="40" spans="1:9" ht="13.5" hidden="1">
      <c r="A40" s="85">
        <v>3</v>
      </c>
      <c r="B40" s="95" t="s">
        <v>173</v>
      </c>
      <c r="C40" s="89">
        <v>-5298</v>
      </c>
      <c r="D40" s="90"/>
      <c r="E40" s="89">
        <v>-5016</v>
      </c>
      <c r="F40" s="94"/>
      <c r="G40" s="89">
        <v>-5298</v>
      </c>
      <c r="H40" s="89"/>
      <c r="I40" s="89">
        <v>-5016</v>
      </c>
    </row>
    <row r="41" ht="13.5" hidden="1"/>
    <row r="42" ht="13.5"/>
  </sheetData>
  <mergeCells count="4">
    <mergeCell ref="C9:E9"/>
    <mergeCell ref="G9:I9"/>
    <mergeCell ref="C32:E32"/>
    <mergeCell ref="G32:I32"/>
  </mergeCells>
  <printOptions horizontalCentered="1"/>
  <pageMargins left="0.75" right="0.75" top="1" bottom="1" header="0.5" footer="0.5"/>
  <pageSetup horizontalDpi="300" verticalDpi="3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zoomScale="75" zoomScaleNormal="75" workbookViewId="0" topLeftCell="A1">
      <selection activeCell="A20" sqref="A20"/>
    </sheetView>
  </sheetViews>
  <sheetFormatPr defaultColWidth="9.140625" defaultRowHeight="12.75"/>
  <cols>
    <col min="1" max="1" width="30.57421875" style="2" customWidth="1"/>
    <col min="2" max="3" width="14.28125" style="2" customWidth="1"/>
    <col min="4" max="4" width="14.421875" style="2" customWidth="1"/>
    <col min="5" max="5" width="14.28125" style="2" customWidth="1"/>
    <col min="6" max="6" width="5.8515625" style="2" customWidth="1"/>
    <col min="7" max="8" width="15.28125" style="2" hidden="1" customWidth="1"/>
    <col min="9" max="9" width="9.28125" style="2" bestFit="1" customWidth="1"/>
    <col min="10" max="16384" width="9.140625" style="2" customWidth="1"/>
  </cols>
  <sheetData>
    <row r="1" spans="1:8" ht="12.75">
      <c r="A1" s="1" t="s">
        <v>63</v>
      </c>
      <c r="G1" s="57"/>
      <c r="H1" s="57"/>
    </row>
    <row r="2" spans="1:8" ht="12.75">
      <c r="A2" s="1" t="s">
        <v>133</v>
      </c>
      <c r="G2" s="57"/>
      <c r="H2" s="57"/>
    </row>
    <row r="3" spans="7:8" ht="12.75">
      <c r="G3" s="57"/>
      <c r="H3" s="57"/>
    </row>
    <row r="4" spans="1:8" ht="12.75">
      <c r="A4" s="34"/>
      <c r="G4" s="57"/>
      <c r="H4" s="57"/>
    </row>
    <row r="5" spans="2:8" ht="12.75">
      <c r="B5" s="73"/>
      <c r="C5" s="9" t="s">
        <v>135</v>
      </c>
      <c r="D5" s="9"/>
      <c r="E5" s="74"/>
      <c r="G5" s="58" t="s">
        <v>107</v>
      </c>
      <c r="H5" s="58" t="s">
        <v>107</v>
      </c>
    </row>
    <row r="6" spans="2:8" ht="12.75">
      <c r="B6" s="72">
        <v>2003</v>
      </c>
      <c r="C6" s="72">
        <v>2002</v>
      </c>
      <c r="D6" s="72">
        <v>2003</v>
      </c>
      <c r="E6" s="69">
        <v>2002</v>
      </c>
      <c r="G6" s="71">
        <v>2002</v>
      </c>
      <c r="H6" s="59">
        <v>2001</v>
      </c>
    </row>
    <row r="7" spans="2:8" ht="12.75">
      <c r="B7" s="3" t="s">
        <v>64</v>
      </c>
      <c r="C7" s="3" t="s">
        <v>65</v>
      </c>
      <c r="D7" s="3" t="s">
        <v>136</v>
      </c>
      <c r="E7" s="3" t="s">
        <v>136</v>
      </c>
      <c r="G7" s="60" t="s">
        <v>106</v>
      </c>
      <c r="H7" s="60" t="s">
        <v>106</v>
      </c>
    </row>
    <row r="8" spans="2:8" ht="12.75">
      <c r="B8" s="3" t="s">
        <v>66</v>
      </c>
      <c r="C8" s="3" t="s">
        <v>66</v>
      </c>
      <c r="D8" s="3" t="s">
        <v>67</v>
      </c>
      <c r="E8" s="3" t="s">
        <v>67</v>
      </c>
      <c r="G8" s="60" t="s">
        <v>67</v>
      </c>
      <c r="H8" s="60" t="s">
        <v>67</v>
      </c>
    </row>
    <row r="9" spans="2:8" ht="12.75">
      <c r="B9" s="7" t="s">
        <v>134</v>
      </c>
      <c r="C9" s="7" t="s">
        <v>134</v>
      </c>
      <c r="D9" s="7" t="s">
        <v>68</v>
      </c>
      <c r="E9" s="7" t="s">
        <v>68</v>
      </c>
      <c r="G9" s="60" t="s">
        <v>68</v>
      </c>
      <c r="H9" s="60" t="s">
        <v>68</v>
      </c>
    </row>
    <row r="10" spans="2:8" ht="13.5" thickBot="1">
      <c r="B10" s="56"/>
      <c r="C10" s="56"/>
      <c r="D10" s="56"/>
      <c r="E10" s="56"/>
      <c r="G10" s="60"/>
      <c r="H10" s="60"/>
    </row>
    <row r="11" spans="2:8" ht="12.75">
      <c r="B11" s="3"/>
      <c r="C11" s="3"/>
      <c r="D11" s="3"/>
      <c r="E11" s="3"/>
      <c r="G11" s="60"/>
      <c r="H11" s="60"/>
    </row>
    <row r="12" spans="2:8" ht="12.75">
      <c r="B12" s="3" t="s">
        <v>1</v>
      </c>
      <c r="C12" s="3" t="s">
        <v>1</v>
      </c>
      <c r="D12" s="3" t="s">
        <v>1</v>
      </c>
      <c r="E12" s="3" t="s">
        <v>1</v>
      </c>
      <c r="G12" s="60" t="s">
        <v>1</v>
      </c>
      <c r="H12" s="60" t="s">
        <v>1</v>
      </c>
    </row>
    <row r="13" spans="2:8" ht="12.75">
      <c r="B13" s="3"/>
      <c r="C13" s="3"/>
      <c r="D13" s="3"/>
      <c r="E13" s="3"/>
      <c r="G13" s="60"/>
      <c r="H13" s="60"/>
    </row>
    <row r="14" spans="7:8" ht="12.75">
      <c r="G14" s="57"/>
      <c r="H14" s="57"/>
    </row>
    <row r="15" spans="1:8" ht="12.75">
      <c r="A15" s="2" t="s">
        <v>69</v>
      </c>
      <c r="B15" s="2">
        <f>+D15</f>
        <v>2118897</v>
      </c>
      <c r="C15" s="2">
        <f>+E15</f>
        <v>1127147</v>
      </c>
      <c r="D15" s="2">
        <v>2118897</v>
      </c>
      <c r="E15" s="2">
        <v>1127147</v>
      </c>
      <c r="G15" s="57">
        <v>7321587</v>
      </c>
      <c r="H15" s="57">
        <v>3833671</v>
      </c>
    </row>
    <row r="16" spans="7:8" ht="12.75">
      <c r="G16" s="57"/>
      <c r="H16" s="57"/>
    </row>
    <row r="17" spans="1:8" ht="12.75">
      <c r="A17" s="2" t="s">
        <v>70</v>
      </c>
      <c r="B17" s="2">
        <f>+D17</f>
        <v>-5506479</v>
      </c>
      <c r="C17" s="2">
        <f>+E17</f>
        <v>-1285548</v>
      </c>
      <c r="D17" s="2">
        <f>-4322632-63790-1120057</f>
        <v>-5506479</v>
      </c>
      <c r="E17" s="2">
        <f>-1871595+586047</f>
        <v>-1285548</v>
      </c>
      <c r="G17" s="57">
        <v>-32383632</v>
      </c>
      <c r="H17" s="57">
        <v>-25873239</v>
      </c>
    </row>
    <row r="18" spans="7:8" ht="12.75">
      <c r="G18" s="57"/>
      <c r="H18" s="57"/>
    </row>
    <row r="19" spans="1:8" ht="12.75">
      <c r="A19" s="2" t="s">
        <v>71</v>
      </c>
      <c r="B19" s="2">
        <f>+D19</f>
        <v>31049</v>
      </c>
      <c r="C19" s="2">
        <f>+E19</f>
        <v>18833</v>
      </c>
      <c r="D19" s="2">
        <v>31049</v>
      </c>
      <c r="E19" s="2">
        <v>18833</v>
      </c>
      <c r="G19" s="57">
        <v>3039533</v>
      </c>
      <c r="H19" s="57">
        <v>18499840</v>
      </c>
    </row>
    <row r="20" spans="2:8" ht="12.75">
      <c r="B20" s="35"/>
      <c r="C20" s="35"/>
      <c r="D20" s="35"/>
      <c r="E20" s="35"/>
      <c r="G20" s="61"/>
      <c r="H20" s="61"/>
    </row>
    <row r="21" spans="7:8" ht="12.75">
      <c r="G21" s="57"/>
      <c r="H21" s="57"/>
    </row>
    <row r="22" spans="1:8" ht="12.75">
      <c r="A22" s="2" t="s">
        <v>72</v>
      </c>
      <c r="B22" s="2">
        <f>SUM(B15:B19)</f>
        <v>-3356533</v>
      </c>
      <c r="C22" s="2">
        <f>SUM(C15:C19)</f>
        <v>-139568</v>
      </c>
      <c r="D22" s="2">
        <f>SUM(D15:D19)</f>
        <v>-3356533</v>
      </c>
      <c r="E22" s="2">
        <f>SUM(E15:E19)</f>
        <v>-139568</v>
      </c>
      <c r="G22" s="57">
        <f>SUM(G15:G19)</f>
        <v>-22022512</v>
      </c>
      <c r="H22" s="57">
        <f>SUM(H15:H19)</f>
        <v>-3539728</v>
      </c>
    </row>
    <row r="23" spans="7:8" ht="12.75">
      <c r="G23" s="57"/>
      <c r="H23" s="57"/>
    </row>
    <row r="24" spans="1:8" ht="12.75">
      <c r="A24" s="2" t="s">
        <v>73</v>
      </c>
      <c r="B24" s="2">
        <f>+D24</f>
        <v>-5296054</v>
      </c>
      <c r="C24" s="2">
        <f>+E24</f>
        <v>-5014738</v>
      </c>
      <c r="D24" s="2">
        <v>-5296054</v>
      </c>
      <c r="E24" s="2">
        <f>-4428691-586047</f>
        <v>-5014738</v>
      </c>
      <c r="G24" s="57">
        <v>-21315213</v>
      </c>
      <c r="H24" s="57">
        <v>-21777413</v>
      </c>
    </row>
    <row r="25" spans="7:8" ht="12.75">
      <c r="G25" s="57"/>
      <c r="H25" s="57"/>
    </row>
    <row r="26" spans="1:8" ht="12.75">
      <c r="A26" s="2" t="s">
        <v>74</v>
      </c>
      <c r="B26" s="2">
        <f>D26-G26</f>
        <v>0</v>
      </c>
      <c r="C26" s="2">
        <f>E26-H26</f>
        <v>0</v>
      </c>
      <c r="D26" s="2">
        <v>0</v>
      </c>
      <c r="E26" s="2">
        <v>0</v>
      </c>
      <c r="G26" s="57">
        <v>0</v>
      </c>
      <c r="H26" s="57">
        <v>0</v>
      </c>
    </row>
    <row r="27" spans="2:8" ht="12.75">
      <c r="B27" s="35"/>
      <c r="C27" s="35"/>
      <c r="D27" s="35"/>
      <c r="E27" s="35"/>
      <c r="G27" s="61"/>
      <c r="H27" s="61"/>
    </row>
    <row r="28" spans="7:8" ht="12.75">
      <c r="G28" s="57"/>
      <c r="H28" s="57"/>
    </row>
    <row r="29" spans="1:8" ht="12.75">
      <c r="A29" s="2" t="s">
        <v>75</v>
      </c>
      <c r="B29" s="2">
        <f>SUM(B22:B26)</f>
        <v>-8652587</v>
      </c>
      <c r="C29" s="2">
        <f>SUM(C22:C26)</f>
        <v>-5154306</v>
      </c>
      <c r="D29" s="2">
        <f>SUM(D22:D26)</f>
        <v>-8652587</v>
      </c>
      <c r="E29" s="2">
        <f>SUM(E22:E26)</f>
        <v>-5154306</v>
      </c>
      <c r="G29" s="57">
        <f>SUM(G22:G26)</f>
        <v>-43337725</v>
      </c>
      <c r="H29" s="57">
        <f>SUM(H22:H26)</f>
        <v>-25317141</v>
      </c>
    </row>
    <row r="30" spans="7:8" ht="12.75">
      <c r="G30" s="57"/>
      <c r="H30" s="57"/>
    </row>
    <row r="31" spans="1:8" ht="12.75">
      <c r="A31" s="2" t="s">
        <v>76</v>
      </c>
      <c r="B31" s="2">
        <f>+D31</f>
        <v>0</v>
      </c>
      <c r="C31" s="2">
        <f>+E31</f>
        <v>0</v>
      </c>
      <c r="D31" s="2">
        <v>0</v>
      </c>
      <c r="E31" s="2">
        <v>0</v>
      </c>
      <c r="G31" s="57">
        <v>-58668</v>
      </c>
      <c r="H31" s="57">
        <v>-27502</v>
      </c>
    </row>
    <row r="32" spans="2:8" ht="12.75">
      <c r="B32" s="35"/>
      <c r="C32" s="35"/>
      <c r="D32" s="35"/>
      <c r="E32" s="35"/>
      <c r="G32" s="61"/>
      <c r="H32" s="61"/>
    </row>
    <row r="33" spans="7:8" ht="12.75">
      <c r="G33" s="57"/>
      <c r="H33" s="57"/>
    </row>
    <row r="34" spans="1:8" ht="12.75">
      <c r="A34" s="2" t="s">
        <v>77</v>
      </c>
      <c r="B34" s="2">
        <f>SUM(B29:B31)</f>
        <v>-8652587</v>
      </c>
      <c r="C34" s="2">
        <f>SUM(C29:C31)</f>
        <v>-5154306</v>
      </c>
      <c r="D34" s="2">
        <f>SUM(D29:D31)</f>
        <v>-8652587</v>
      </c>
      <c r="E34" s="2">
        <f>SUM(E29:E31)</f>
        <v>-5154306</v>
      </c>
      <c r="G34" s="57">
        <f>SUM(G29:G31)</f>
        <v>-43396393</v>
      </c>
      <c r="H34" s="57">
        <f>SUM(H29:H31)</f>
        <v>-25344643</v>
      </c>
    </row>
    <row r="35" spans="7:8" ht="12.75">
      <c r="G35" s="57"/>
      <c r="H35" s="57"/>
    </row>
    <row r="36" spans="1:8" ht="12.75">
      <c r="A36" s="2" t="s">
        <v>78</v>
      </c>
      <c r="B36" s="2">
        <f>D36-G36</f>
        <v>0</v>
      </c>
      <c r="C36" s="2">
        <f>E36-H36</f>
        <v>0</v>
      </c>
      <c r="D36" s="2">
        <v>0</v>
      </c>
      <c r="E36" s="2">
        <v>0</v>
      </c>
      <c r="G36" s="57">
        <v>0</v>
      </c>
      <c r="H36" s="57">
        <v>0</v>
      </c>
    </row>
    <row r="37" spans="2:8" ht="12.75">
      <c r="B37" s="35"/>
      <c r="C37" s="35"/>
      <c r="D37" s="35"/>
      <c r="E37" s="35"/>
      <c r="G37" s="61"/>
      <c r="H37" s="61"/>
    </row>
    <row r="38" spans="7:8" ht="12.75">
      <c r="G38" s="57"/>
      <c r="H38" s="57"/>
    </row>
    <row r="39" spans="1:8" ht="13.5" thickBot="1">
      <c r="A39" s="2" t="s">
        <v>79</v>
      </c>
      <c r="B39" s="36">
        <f>SUM(B34:B36)</f>
        <v>-8652587</v>
      </c>
      <c r="C39" s="36">
        <f>SUM(C34:C36)</f>
        <v>-5154306</v>
      </c>
      <c r="D39" s="36">
        <f>SUM(D34:D36)</f>
        <v>-8652587</v>
      </c>
      <c r="E39" s="36">
        <f>SUM(E34:E36)</f>
        <v>-5154306</v>
      </c>
      <c r="G39" s="62">
        <f>SUM(G34:G36)</f>
        <v>-43396393</v>
      </c>
      <c r="H39" s="62">
        <f>SUM(H34:H36)</f>
        <v>-25344643</v>
      </c>
    </row>
    <row r="40" spans="2:8" ht="13.5" thickTop="1">
      <c r="B40" s="8"/>
      <c r="C40" s="8"/>
      <c r="D40" s="8"/>
      <c r="E40" s="8"/>
      <c r="G40" s="63"/>
      <c r="H40" s="63"/>
    </row>
    <row r="41" spans="7:8" ht="12.75">
      <c r="G41" s="57"/>
      <c r="H41" s="57"/>
    </row>
    <row r="42" spans="1:8" ht="12.75">
      <c r="A42" s="2" t="s">
        <v>129</v>
      </c>
      <c r="B42" s="37">
        <f>B39/B45*100</f>
        <v>-21.883123419322207</v>
      </c>
      <c r="C42" s="37">
        <f>C39/C45*100</f>
        <v>-13.03567526555387</v>
      </c>
      <c r="D42" s="38">
        <f>D39/D45*100</f>
        <v>-21.883123419322207</v>
      </c>
      <c r="E42" s="70">
        <f>E39/E45*100</f>
        <v>-13.03567526555387</v>
      </c>
      <c r="G42" s="64">
        <f>G39/G45*100</f>
        <v>-109.75314365199797</v>
      </c>
      <c r="H42" s="65">
        <f>H39/H45*100</f>
        <v>-64.0987430450177</v>
      </c>
    </row>
    <row r="43" spans="1:8" ht="12.75">
      <c r="A43" s="2" t="s">
        <v>80</v>
      </c>
      <c r="B43" s="39" t="s">
        <v>2</v>
      </c>
      <c r="C43" s="39" t="s">
        <v>2</v>
      </c>
      <c r="D43" s="5" t="s">
        <v>2</v>
      </c>
      <c r="E43" s="6" t="s">
        <v>2</v>
      </c>
      <c r="G43" s="26" t="s">
        <v>2</v>
      </c>
      <c r="H43" s="27" t="s">
        <v>2</v>
      </c>
    </row>
    <row r="44" ht="12.75" hidden="1"/>
    <row r="45" spans="1:8" ht="12.75" hidden="1">
      <c r="A45" s="40" t="s">
        <v>3</v>
      </c>
      <c r="B45" s="40">
        <v>39540000</v>
      </c>
      <c r="C45" s="40">
        <v>39540000</v>
      </c>
      <c r="D45" s="2">
        <v>39540000</v>
      </c>
      <c r="E45" s="2">
        <v>39540000</v>
      </c>
      <c r="G45" s="2">
        <v>39540000</v>
      </c>
      <c r="H45" s="2">
        <v>39540000</v>
      </c>
    </row>
    <row r="46" ht="12.75" hidden="1"/>
    <row r="53" ht="12.75">
      <c r="A53" s="2" t="s">
        <v>108</v>
      </c>
    </row>
    <row r="54" ht="12.75">
      <c r="A54" s="2" t="s">
        <v>144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9"/>
  <sheetViews>
    <sheetView zoomScale="75" zoomScaleNormal="75" workbookViewId="0" topLeftCell="A1">
      <selection activeCell="A21" sqref="A21"/>
    </sheetView>
  </sheetViews>
  <sheetFormatPr defaultColWidth="9.140625" defaultRowHeight="12.75"/>
  <cols>
    <col min="1" max="1" width="52.421875" style="2" customWidth="1"/>
    <col min="2" max="2" width="17.140625" style="3" customWidth="1"/>
    <col min="3" max="3" width="1.7109375" style="3" customWidth="1"/>
    <col min="4" max="4" width="17.140625" style="3" customWidth="1"/>
    <col min="5" max="5" width="12.7109375" style="2" bestFit="1" customWidth="1"/>
    <col min="6" max="12" width="9.7109375" style="2" customWidth="1"/>
    <col min="13" max="16384" width="9.140625" style="2" customWidth="1"/>
  </cols>
  <sheetData>
    <row r="1" ht="12.75">
      <c r="A1" s="1" t="s">
        <v>4</v>
      </c>
    </row>
    <row r="2" ht="12.75">
      <c r="A2" s="1" t="s">
        <v>130</v>
      </c>
    </row>
    <row r="5" spans="2:4" ht="12.75">
      <c r="B5" s="3" t="s">
        <v>5</v>
      </c>
      <c r="D5" s="3" t="s">
        <v>5</v>
      </c>
    </row>
    <row r="6" spans="2:4" ht="12.75">
      <c r="B6" s="3" t="s">
        <v>131</v>
      </c>
      <c r="D6" s="3" t="s">
        <v>49</v>
      </c>
    </row>
    <row r="7" spans="2:4" ht="12.75">
      <c r="B7" s="3" t="s">
        <v>6</v>
      </c>
      <c r="D7" s="3" t="s">
        <v>7</v>
      </c>
    </row>
    <row r="8" spans="2:4" ht="12.75">
      <c r="B8" s="3" t="s">
        <v>1</v>
      </c>
      <c r="D8" s="3" t="s">
        <v>1</v>
      </c>
    </row>
    <row r="11" spans="1:4" ht="12.75">
      <c r="A11" s="2" t="s">
        <v>8</v>
      </c>
      <c r="B11" s="3">
        <v>36664224</v>
      </c>
      <c r="D11" s="3">
        <v>37010845</v>
      </c>
    </row>
    <row r="12" spans="1:4" ht="12.75">
      <c r="A12" s="2" t="s">
        <v>9</v>
      </c>
      <c r="B12" s="3">
        <v>0</v>
      </c>
      <c r="D12" s="3">
        <v>0</v>
      </c>
    </row>
    <row r="13" spans="1:4" ht="12.75">
      <c r="A13" s="2" t="s">
        <v>10</v>
      </c>
      <c r="B13" s="3">
        <v>0</v>
      </c>
      <c r="D13" s="3">
        <v>0</v>
      </c>
    </row>
    <row r="14" spans="1:4" ht="12.75">
      <c r="A14" s="2" t="s">
        <v>11</v>
      </c>
      <c r="B14" s="5">
        <v>1</v>
      </c>
      <c r="D14" s="5">
        <v>1</v>
      </c>
    </row>
    <row r="15" spans="2:4" ht="12.75">
      <c r="B15" s="3">
        <f>SUM(B11:B14)</f>
        <v>36664225</v>
      </c>
      <c r="D15" s="3">
        <f>SUM(D11:D14)</f>
        <v>37010846</v>
      </c>
    </row>
    <row r="17" ht="12.75">
      <c r="A17" s="1" t="s">
        <v>12</v>
      </c>
    </row>
    <row r="18" spans="1:4" ht="12.75">
      <c r="A18" s="2" t="s">
        <v>13</v>
      </c>
      <c r="B18" s="3">
        <v>1504388</v>
      </c>
      <c r="D18" s="3">
        <v>1896849</v>
      </c>
    </row>
    <row r="19" spans="1:4" ht="12.75">
      <c r="A19" s="2" t="s">
        <v>127</v>
      </c>
      <c r="B19" s="3">
        <f>1513671+2979650</f>
        <v>4493321</v>
      </c>
      <c r="D19" s="3">
        <f>1551935+2862855</f>
        <v>4414790</v>
      </c>
    </row>
    <row r="20" spans="1:4" ht="12.75">
      <c r="A20" s="2" t="s">
        <v>14</v>
      </c>
      <c r="B20" s="5">
        <v>883093</v>
      </c>
      <c r="D20" s="5">
        <v>703338</v>
      </c>
    </row>
    <row r="21" spans="2:4" ht="12.75">
      <c r="B21" s="9">
        <f>SUM(B18:B20)</f>
        <v>6880802</v>
      </c>
      <c r="D21" s="9">
        <f>SUM(D18:D20)</f>
        <v>7014977</v>
      </c>
    </row>
    <row r="23" ht="12.75">
      <c r="A23" s="1" t="s">
        <v>15</v>
      </c>
    </row>
    <row r="24" spans="1:4" ht="12.75">
      <c r="A24" s="2" t="s">
        <v>16</v>
      </c>
      <c r="B24" s="3">
        <f>10809802+5219631</f>
        <v>16029433</v>
      </c>
      <c r="D24" s="3">
        <f>3239556+9819589</f>
        <v>13059145</v>
      </c>
    </row>
    <row r="25" spans="1:4" ht="12.75" hidden="1">
      <c r="A25" s="18" t="s">
        <v>50</v>
      </c>
      <c r="B25" s="19"/>
      <c r="C25" s="19"/>
      <c r="D25" s="19"/>
    </row>
    <row r="26" spans="1:4" ht="12.75" hidden="1">
      <c r="A26" s="21" t="s">
        <v>53</v>
      </c>
      <c r="B26" s="22">
        <v>48556423</v>
      </c>
      <c r="C26" s="22"/>
      <c r="D26" s="22">
        <v>47564443</v>
      </c>
    </row>
    <row r="27" spans="1:4" ht="12.75" hidden="1">
      <c r="A27" s="21" t="s">
        <v>51</v>
      </c>
      <c r="B27" s="22">
        <v>53687140</v>
      </c>
      <c r="C27" s="22"/>
      <c r="D27" s="22">
        <v>52074572</v>
      </c>
    </row>
    <row r="28" spans="1:4" ht="12.75" hidden="1">
      <c r="A28" s="21" t="s">
        <v>52</v>
      </c>
      <c r="B28" s="22">
        <f>5418340+5104546</f>
        <v>10522886</v>
      </c>
      <c r="C28" s="22"/>
      <c r="D28" s="22">
        <f>4974578+3887639</f>
        <v>8862217</v>
      </c>
    </row>
    <row r="29" spans="1:4" ht="12.75" hidden="1">
      <c r="A29" s="24" t="s">
        <v>54</v>
      </c>
      <c r="B29" s="22"/>
      <c r="C29" s="22"/>
      <c r="D29" s="22"/>
    </row>
    <row r="30" spans="1:4" ht="12.75" hidden="1">
      <c r="A30" s="21" t="s">
        <v>53</v>
      </c>
      <c r="B30" s="22">
        <f>5515545+260915</f>
        <v>5776460</v>
      </c>
      <c r="C30" s="22"/>
      <c r="D30" s="22">
        <v>5726935</v>
      </c>
    </row>
    <row r="31" spans="1:4" ht="12.75" hidden="1">
      <c r="A31" s="21" t="s">
        <v>55</v>
      </c>
      <c r="B31" s="22">
        <f>51575938+19747409+1</f>
        <v>71323348</v>
      </c>
      <c r="C31" s="22"/>
      <c r="D31" s="22">
        <f>50365017+19319577</f>
        <v>69684594</v>
      </c>
    </row>
    <row r="32" spans="1:4" ht="12.75" hidden="1">
      <c r="A32" s="25" t="s">
        <v>51</v>
      </c>
      <c r="B32" s="26">
        <v>16688013</v>
      </c>
      <c r="C32" s="26"/>
      <c r="D32" s="26">
        <v>16292759</v>
      </c>
    </row>
    <row r="33" spans="1:4" ht="12.75">
      <c r="A33" s="2" t="s">
        <v>17</v>
      </c>
      <c r="B33" s="3">
        <f>SUM(B25:B32)</f>
        <v>206554270</v>
      </c>
      <c r="D33" s="3">
        <f>SUM(D25:D32)</f>
        <v>200205520</v>
      </c>
    </row>
    <row r="34" spans="1:4" ht="12.75">
      <c r="A34" s="2" t="s">
        <v>18</v>
      </c>
      <c r="B34" s="3">
        <v>939378</v>
      </c>
      <c r="D34" s="3">
        <v>942378</v>
      </c>
    </row>
    <row r="35" spans="2:4" ht="12.75">
      <c r="B35" s="9">
        <f>B34+B33+B24</f>
        <v>223523081</v>
      </c>
      <c r="D35" s="9">
        <f>D34+D33+D24</f>
        <v>214207043</v>
      </c>
    </row>
    <row r="37" spans="1:4" ht="12.75">
      <c r="A37" s="1" t="s">
        <v>19</v>
      </c>
      <c r="B37" s="3">
        <f>B21-B35</f>
        <v>-216642279</v>
      </c>
      <c r="D37" s="3">
        <f>D21-D35</f>
        <v>-207192066</v>
      </c>
    </row>
    <row r="39" spans="1:4" ht="13.5" thickBot="1">
      <c r="A39" s="1"/>
      <c r="B39" s="10">
        <f>B15+B37</f>
        <v>-179978054</v>
      </c>
      <c r="D39" s="10">
        <f>D15+D37</f>
        <v>-170181220</v>
      </c>
    </row>
    <row r="40" ht="13.5" thickTop="1"/>
    <row r="42" spans="1:4" ht="12.75">
      <c r="A42" s="2" t="s">
        <v>3</v>
      </c>
      <c r="B42" s="3">
        <v>39540000</v>
      </c>
      <c r="D42" s="3">
        <v>39540000</v>
      </c>
    </row>
    <row r="43" spans="1:4" ht="12.75">
      <c r="A43" s="2" t="s">
        <v>20</v>
      </c>
      <c r="B43" s="5">
        <f>10664+17105963-247906559</f>
        <v>-230789932</v>
      </c>
      <c r="D43" s="5">
        <f>17116627-239253976</f>
        <v>-222137349</v>
      </c>
    </row>
    <row r="44" spans="1:4" ht="12.75">
      <c r="A44" s="2" t="s">
        <v>126</v>
      </c>
      <c r="B44" s="3">
        <f>SUM(B42:B43)</f>
        <v>-191249932</v>
      </c>
      <c r="D44" s="3">
        <f>SUM(D42:D43)</f>
        <v>-182597349</v>
      </c>
    </row>
    <row r="45" spans="1:4" ht="12.75">
      <c r="A45" s="2" t="s">
        <v>21</v>
      </c>
      <c r="B45" s="3">
        <v>0</v>
      </c>
      <c r="D45" s="3">
        <v>0</v>
      </c>
    </row>
    <row r="46" ht="12.75">
      <c r="A46" s="2" t="s">
        <v>22</v>
      </c>
    </row>
    <row r="47" spans="1:4" ht="12.75">
      <c r="A47" s="2" t="s">
        <v>23</v>
      </c>
      <c r="B47" s="3">
        <v>11271878</v>
      </c>
      <c r="D47" s="3">
        <v>12416129</v>
      </c>
    </row>
    <row r="48" spans="1:4" ht="12.75">
      <c r="A48" s="2" t="s">
        <v>25</v>
      </c>
      <c r="B48" s="3">
        <v>0</v>
      </c>
      <c r="D48" s="3">
        <v>0</v>
      </c>
    </row>
    <row r="49" spans="1:4" ht="12.75">
      <c r="A49" s="2" t="s">
        <v>24</v>
      </c>
      <c r="B49" s="3">
        <v>0</v>
      </c>
      <c r="D49" s="3">
        <v>0</v>
      </c>
    </row>
    <row r="50" spans="2:4" ht="13.5" thickBot="1">
      <c r="B50" s="11">
        <f>SUM(B44:B49)</f>
        <v>-179978054</v>
      </c>
      <c r="D50" s="11">
        <f>SUM(D44:D49)</f>
        <v>-170181220</v>
      </c>
    </row>
    <row r="51" ht="13.5" thickTop="1"/>
    <row r="53" spans="2:4" ht="12.75">
      <c r="B53" s="3">
        <f>B50-B39</f>
        <v>0</v>
      </c>
      <c r="D53" s="3">
        <f>D50-D39</f>
        <v>0</v>
      </c>
    </row>
    <row r="58" ht="12.75">
      <c r="A58" s="2" t="s">
        <v>60</v>
      </c>
    </row>
    <row r="59" ht="12.75">
      <c r="A59" s="2" t="s">
        <v>132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9"/>
  <sheetViews>
    <sheetView zoomScale="75" zoomScaleNormal="75" workbookViewId="0" topLeftCell="A1">
      <selection activeCell="A11" sqref="A11"/>
    </sheetView>
  </sheetViews>
  <sheetFormatPr defaultColWidth="9.140625" defaultRowHeight="12.75"/>
  <cols>
    <col min="1" max="1" width="62.57421875" style="2" customWidth="1"/>
    <col min="2" max="2" width="17.140625" style="3" customWidth="1"/>
    <col min="3" max="3" width="1.57421875" style="3" customWidth="1"/>
    <col min="4" max="4" width="18.140625" style="3" hidden="1" customWidth="1"/>
    <col min="5" max="16384" width="9.140625" style="2" customWidth="1"/>
  </cols>
  <sheetData>
    <row r="1" ht="12.75">
      <c r="A1" s="1" t="s">
        <v>28</v>
      </c>
    </row>
    <row r="2" ht="12.75">
      <c r="A2" s="1" t="s">
        <v>133</v>
      </c>
    </row>
    <row r="4" spans="2:4" ht="12.75">
      <c r="B4" s="4"/>
      <c r="C4" s="4"/>
      <c r="D4" s="4">
        <v>2001</v>
      </c>
    </row>
    <row r="5" spans="2:4" ht="12.75">
      <c r="B5" s="3" t="s">
        <v>137</v>
      </c>
      <c r="D5" s="3" t="s">
        <v>29</v>
      </c>
    </row>
    <row r="6" spans="2:4" ht="12.75">
      <c r="B6" s="28" t="s">
        <v>131</v>
      </c>
      <c r="D6" s="3" t="s">
        <v>0</v>
      </c>
    </row>
    <row r="7" spans="2:4" ht="12.75">
      <c r="B7" s="3" t="s">
        <v>1</v>
      </c>
      <c r="D7" s="3" t="s">
        <v>1</v>
      </c>
    </row>
    <row r="9" ht="12.75">
      <c r="A9" s="1" t="s">
        <v>42</v>
      </c>
    </row>
    <row r="11" spans="1:4" s="8" customFormat="1" ht="12.75">
      <c r="A11" s="8" t="s">
        <v>30</v>
      </c>
      <c r="B11" s="7">
        <v>-8652587</v>
      </c>
      <c r="C11" s="7"/>
      <c r="D11" s="7" t="s">
        <v>2</v>
      </c>
    </row>
    <row r="12" spans="2:4" s="8" customFormat="1" ht="12.75">
      <c r="B12" s="7"/>
      <c r="C12" s="7"/>
      <c r="D12" s="7"/>
    </row>
    <row r="13" spans="1:4" s="8" customFormat="1" ht="12.75">
      <c r="A13" s="8" t="s">
        <v>31</v>
      </c>
      <c r="B13" s="7"/>
      <c r="C13" s="7"/>
      <c r="D13" s="7"/>
    </row>
    <row r="14" spans="1:4" s="8" customFormat="1" ht="12.75">
      <c r="A14" s="8" t="s">
        <v>27</v>
      </c>
      <c r="B14" s="7">
        <v>444431</v>
      </c>
      <c r="C14" s="7"/>
      <c r="D14" s="7" t="s">
        <v>2</v>
      </c>
    </row>
    <row r="15" spans="1:4" s="8" customFormat="1" ht="12.75">
      <c r="A15" s="8" t="s">
        <v>26</v>
      </c>
      <c r="B15" s="7">
        <v>5297602</v>
      </c>
      <c r="C15" s="7"/>
      <c r="D15" s="7" t="s">
        <v>2</v>
      </c>
    </row>
    <row r="16" spans="1:4" s="8" customFormat="1" ht="12.75">
      <c r="A16" s="8" t="s">
        <v>62</v>
      </c>
      <c r="B16" s="7">
        <v>-1548</v>
      </c>
      <c r="C16" s="7"/>
      <c r="D16" s="7"/>
    </row>
    <row r="17" spans="1:4" s="8" customFormat="1" ht="12.75">
      <c r="A17" s="8" t="s">
        <v>109</v>
      </c>
      <c r="B17" s="7">
        <v>0</v>
      </c>
      <c r="C17" s="7"/>
      <c r="D17" s="7"/>
    </row>
    <row r="18" spans="1:4" s="8" customFormat="1" ht="12.75">
      <c r="A18" s="8" t="s">
        <v>110</v>
      </c>
      <c r="B18" s="7">
        <v>0</v>
      </c>
      <c r="C18" s="7"/>
      <c r="D18" s="7"/>
    </row>
    <row r="19" spans="1:4" s="8" customFormat="1" ht="12.75">
      <c r="A19" s="8" t="s">
        <v>111</v>
      </c>
      <c r="B19" s="7">
        <v>0</v>
      </c>
      <c r="C19" s="7"/>
      <c r="D19" s="7"/>
    </row>
    <row r="20" spans="1:4" s="8" customFormat="1" ht="12.75">
      <c r="A20" s="8" t="s">
        <v>112</v>
      </c>
      <c r="B20" s="7">
        <v>0</v>
      </c>
      <c r="C20" s="7"/>
      <c r="D20" s="7"/>
    </row>
    <row r="21" spans="1:4" s="8" customFormat="1" ht="12.75">
      <c r="A21" s="8" t="s">
        <v>113</v>
      </c>
      <c r="B21" s="7">
        <v>0</v>
      </c>
      <c r="C21" s="7"/>
      <c r="D21" s="7"/>
    </row>
    <row r="22" spans="1:4" s="8" customFormat="1" ht="12.75">
      <c r="A22" s="8" t="s">
        <v>128</v>
      </c>
      <c r="B22" s="7">
        <v>0</v>
      </c>
      <c r="C22" s="7"/>
      <c r="D22" s="7"/>
    </row>
    <row r="23" spans="1:4" s="8" customFormat="1" ht="12.75">
      <c r="A23" s="8" t="s">
        <v>114</v>
      </c>
      <c r="B23" s="7">
        <v>0</v>
      </c>
      <c r="C23" s="7"/>
      <c r="D23" s="7"/>
    </row>
    <row r="24" spans="1:4" s="67" customFormat="1" ht="12.75">
      <c r="A24" s="67" t="s">
        <v>125</v>
      </c>
      <c r="B24" s="68">
        <v>0</v>
      </c>
      <c r="C24" s="68"/>
      <c r="D24" s="68"/>
    </row>
    <row r="25" spans="1:4" s="8" customFormat="1" ht="12.75">
      <c r="A25" s="8" t="s">
        <v>115</v>
      </c>
      <c r="B25" s="7">
        <v>0</v>
      </c>
      <c r="C25" s="7"/>
      <c r="D25" s="7"/>
    </row>
    <row r="26" spans="1:4" s="8" customFormat="1" ht="12.75">
      <c r="A26" s="8" t="s">
        <v>48</v>
      </c>
      <c r="B26" s="7">
        <v>0</v>
      </c>
      <c r="C26" s="7"/>
      <c r="D26" s="7"/>
    </row>
    <row r="27" spans="1:4" s="8" customFormat="1" ht="12.75">
      <c r="A27" s="8" t="s">
        <v>116</v>
      </c>
      <c r="B27" s="5">
        <v>0</v>
      </c>
      <c r="C27" s="7"/>
      <c r="D27" s="7"/>
    </row>
    <row r="28" spans="2:4" s="8" customFormat="1" ht="12.75">
      <c r="B28" s="7"/>
      <c r="C28" s="7"/>
      <c r="D28" s="7"/>
    </row>
    <row r="29" spans="1:4" s="8" customFormat="1" ht="12.75">
      <c r="A29" s="8" t="s">
        <v>32</v>
      </c>
      <c r="B29" s="7">
        <f>SUM(B11:B27)</f>
        <v>-2912102</v>
      </c>
      <c r="C29" s="7"/>
      <c r="D29" s="7" t="s">
        <v>2</v>
      </c>
    </row>
    <row r="30" spans="2:4" s="8" customFormat="1" ht="12.75">
      <c r="B30" s="7"/>
      <c r="C30" s="7"/>
      <c r="D30" s="7"/>
    </row>
    <row r="31" spans="1:4" s="8" customFormat="1" ht="12.75">
      <c r="A31" s="8" t="s">
        <v>33</v>
      </c>
      <c r="B31" s="7"/>
      <c r="C31" s="7"/>
      <c r="D31" s="7"/>
    </row>
    <row r="32" spans="1:4" s="8" customFormat="1" ht="12.75">
      <c r="A32" s="8" t="s">
        <v>117</v>
      </c>
      <c r="B32" s="7">
        <v>392461</v>
      </c>
      <c r="C32" s="7"/>
      <c r="D32" s="7" t="s">
        <v>2</v>
      </c>
    </row>
    <row r="33" spans="1:4" s="8" customFormat="1" ht="12.75">
      <c r="A33" s="8" t="s">
        <v>118</v>
      </c>
      <c r="B33" s="7">
        <v>-78531</v>
      </c>
      <c r="C33" s="7"/>
      <c r="D33" s="7" t="s">
        <v>2</v>
      </c>
    </row>
    <row r="34" spans="1:4" s="8" customFormat="1" ht="12.75">
      <c r="A34" s="8" t="s">
        <v>119</v>
      </c>
      <c r="B34" s="7">
        <v>1835684</v>
      </c>
      <c r="C34" s="7"/>
      <c r="D34" s="5" t="s">
        <v>2</v>
      </c>
    </row>
    <row r="35" spans="1:4" s="8" customFormat="1" ht="12.75">
      <c r="A35" s="8" t="s">
        <v>41</v>
      </c>
      <c r="B35" s="13">
        <f>SUM(B29:B34)</f>
        <v>-762488</v>
      </c>
      <c r="C35" s="7"/>
      <c r="D35" s="7" t="s">
        <v>2</v>
      </c>
    </row>
    <row r="36" spans="2:4" s="8" customFormat="1" ht="12.75">
      <c r="B36" s="7"/>
      <c r="C36" s="7"/>
      <c r="D36" s="7"/>
    </row>
    <row r="37" spans="1:4" s="8" customFormat="1" ht="12.75">
      <c r="A37" s="8" t="s">
        <v>39</v>
      </c>
      <c r="B37" s="68">
        <v>0</v>
      </c>
      <c r="C37" s="68"/>
      <c r="D37" s="68" t="s">
        <v>2</v>
      </c>
    </row>
    <row r="38" spans="1:4" s="8" customFormat="1" ht="12.75">
      <c r="A38" s="8" t="s">
        <v>56</v>
      </c>
      <c r="B38" s="7">
        <v>-3000</v>
      </c>
      <c r="C38" s="7"/>
      <c r="D38" s="7"/>
    </row>
    <row r="39" spans="2:4" s="8" customFormat="1" ht="12.75">
      <c r="B39" s="7"/>
      <c r="C39" s="7"/>
      <c r="D39" s="7"/>
    </row>
    <row r="40" spans="1:4" s="8" customFormat="1" ht="12.75">
      <c r="A40" s="8" t="s">
        <v>40</v>
      </c>
      <c r="B40" s="9">
        <f>SUM(B35:B38)</f>
        <v>-765488</v>
      </c>
      <c r="C40" s="7"/>
      <c r="D40" s="9" t="s">
        <v>2</v>
      </c>
    </row>
    <row r="41" spans="1:4" s="8" customFormat="1" ht="12.75">
      <c r="A41" s="12"/>
      <c r="B41" s="7"/>
      <c r="C41" s="7"/>
      <c r="D41" s="7"/>
    </row>
    <row r="42" spans="1:4" s="8" customFormat="1" ht="12.75">
      <c r="A42" s="12" t="s">
        <v>43</v>
      </c>
      <c r="B42" s="7"/>
      <c r="C42" s="7"/>
      <c r="D42" s="7"/>
    </row>
    <row r="43" spans="1:4" s="8" customFormat="1" ht="12.75">
      <c r="A43" s="12"/>
      <c r="B43" s="7"/>
      <c r="C43" s="7"/>
      <c r="D43" s="7"/>
    </row>
    <row r="44" spans="1:4" s="8" customFormat="1" ht="12.75">
      <c r="A44" s="8" t="s">
        <v>37</v>
      </c>
      <c r="B44" s="7">
        <v>-97810</v>
      </c>
      <c r="C44" s="7"/>
      <c r="D44" s="7" t="s">
        <v>2</v>
      </c>
    </row>
    <row r="45" spans="1:4" s="8" customFormat="1" ht="12.75">
      <c r="A45" s="8" t="s">
        <v>47</v>
      </c>
      <c r="B45" s="7">
        <v>1548</v>
      </c>
      <c r="C45" s="7"/>
      <c r="D45" s="7" t="s">
        <v>2</v>
      </c>
    </row>
    <row r="46" spans="1:4" s="8" customFormat="1" ht="12.75">
      <c r="A46" s="8" t="s">
        <v>120</v>
      </c>
      <c r="B46" s="7">
        <v>0</v>
      </c>
      <c r="C46" s="7"/>
      <c r="D46" s="7"/>
    </row>
    <row r="47" spans="1:4" s="8" customFormat="1" ht="12.75">
      <c r="A47" s="8" t="s">
        <v>121</v>
      </c>
      <c r="B47" s="7">
        <v>0</v>
      </c>
      <c r="C47" s="7"/>
      <c r="D47" s="7"/>
    </row>
    <row r="48" spans="1:4" s="8" customFormat="1" ht="12.75">
      <c r="A48" s="8" t="s">
        <v>122</v>
      </c>
      <c r="B48" s="7">
        <v>0</v>
      </c>
      <c r="C48" s="7"/>
      <c r="D48" s="7"/>
    </row>
    <row r="49" spans="1:4" s="8" customFormat="1" ht="12.75">
      <c r="A49" s="66" t="s">
        <v>123</v>
      </c>
      <c r="B49" s="7"/>
      <c r="C49" s="7"/>
      <c r="D49" s="7"/>
    </row>
    <row r="50" spans="1:4" s="8" customFormat="1" ht="12.75">
      <c r="A50" s="8" t="s">
        <v>44</v>
      </c>
      <c r="B50" s="9">
        <f>SUM(B44:B49)</f>
        <v>-96262</v>
      </c>
      <c r="C50" s="7"/>
      <c r="D50" s="9" t="s">
        <v>2</v>
      </c>
    </row>
    <row r="51" spans="2:4" s="8" customFormat="1" ht="12.75">
      <c r="B51" s="7"/>
      <c r="C51" s="7"/>
      <c r="D51" s="7"/>
    </row>
    <row r="52" spans="1:4" s="8" customFormat="1" ht="12.75">
      <c r="A52" s="12" t="s">
        <v>45</v>
      </c>
      <c r="B52" s="7"/>
      <c r="C52" s="7"/>
      <c r="D52" s="7"/>
    </row>
    <row r="53" spans="2:4" s="8" customFormat="1" ht="12.75">
      <c r="B53" s="7"/>
      <c r="C53" s="7"/>
      <c r="D53" s="7"/>
    </row>
    <row r="54" spans="1:4" s="8" customFormat="1" ht="12.75">
      <c r="A54" s="8" t="s">
        <v>124</v>
      </c>
      <c r="B54" s="7">
        <v>0</v>
      </c>
      <c r="C54" s="7"/>
      <c r="D54" s="7" t="s">
        <v>2</v>
      </c>
    </row>
    <row r="55" spans="2:4" s="8" customFormat="1" ht="12.75">
      <c r="B55" s="7"/>
      <c r="C55" s="7"/>
      <c r="D55" s="7"/>
    </row>
    <row r="56" spans="1:4" s="8" customFormat="1" ht="12.75">
      <c r="A56" s="8" t="s">
        <v>46</v>
      </c>
      <c r="B56" s="9">
        <f>SUM(B54:B55)</f>
        <v>0</v>
      </c>
      <c r="C56" s="7"/>
      <c r="D56" s="9" t="s">
        <v>2</v>
      </c>
    </row>
    <row r="57" spans="2:4" s="8" customFormat="1" ht="12.75">
      <c r="B57" s="7"/>
      <c r="C57" s="7"/>
      <c r="D57" s="7"/>
    </row>
    <row r="58" spans="1:4" s="8" customFormat="1" ht="12.75">
      <c r="A58" s="12" t="s">
        <v>34</v>
      </c>
      <c r="B58" s="7">
        <f>B40+B50+B56</f>
        <v>-861750</v>
      </c>
      <c r="C58" s="7"/>
      <c r="D58" s="7" t="s">
        <v>2</v>
      </c>
    </row>
    <row r="59" spans="2:4" s="8" customFormat="1" ht="12.75">
      <c r="B59" s="7"/>
      <c r="C59" s="7"/>
      <c r="D59" s="7"/>
    </row>
    <row r="60" spans="1:4" s="8" customFormat="1" ht="12.75">
      <c r="A60" s="12" t="s">
        <v>35</v>
      </c>
      <c r="B60" s="7"/>
      <c r="C60" s="7"/>
      <c r="D60" s="7"/>
    </row>
    <row r="61" spans="1:4" s="8" customFormat="1" ht="12.75">
      <c r="A61" s="12" t="s">
        <v>138</v>
      </c>
      <c r="B61" s="7">
        <v>703338</v>
      </c>
      <c r="C61" s="7"/>
      <c r="D61" s="7" t="s">
        <v>2</v>
      </c>
    </row>
    <row r="62" spans="1:4" s="8" customFormat="1" ht="12.75">
      <c r="A62" s="12" t="s">
        <v>150</v>
      </c>
      <c r="B62" s="7">
        <v>-53291378</v>
      </c>
      <c r="C62" s="7"/>
      <c r="D62" s="7" t="s">
        <v>2</v>
      </c>
    </row>
    <row r="63" spans="2:4" s="8" customFormat="1" ht="12.75">
      <c r="B63" s="7"/>
      <c r="C63" s="7"/>
      <c r="D63" s="7"/>
    </row>
    <row r="64" spans="1:4" s="8" customFormat="1" ht="13.5" thickBot="1">
      <c r="A64" s="12" t="s">
        <v>36</v>
      </c>
      <c r="B64" s="11">
        <f>SUM(B58:B62)</f>
        <v>-53449790</v>
      </c>
      <c r="C64" s="7"/>
      <c r="D64" s="11" t="s">
        <v>2</v>
      </c>
    </row>
    <row r="65" spans="1:4" s="8" customFormat="1" ht="13.5" thickTop="1">
      <c r="A65" s="12"/>
      <c r="B65" s="7"/>
      <c r="C65" s="7"/>
      <c r="D65" s="7"/>
    </row>
    <row r="66" spans="1:4" s="8" customFormat="1" ht="12.75" hidden="1">
      <c r="A66" s="29" t="s">
        <v>57</v>
      </c>
      <c r="B66" s="20"/>
      <c r="C66" s="7"/>
      <c r="D66" s="7"/>
    </row>
    <row r="67" spans="1:4" s="8" customFormat="1" ht="12.75" hidden="1">
      <c r="A67" s="21" t="s">
        <v>38</v>
      </c>
      <c r="B67" s="23" t="e">
        <f>#REF!</f>
        <v>#REF!</v>
      </c>
      <c r="C67" s="7"/>
      <c r="D67" s="7" t="s">
        <v>2</v>
      </c>
    </row>
    <row r="68" spans="1:4" s="8" customFormat="1" ht="12.75" hidden="1">
      <c r="A68" s="30" t="s">
        <v>58</v>
      </c>
      <c r="B68" s="23" t="e">
        <f>#REF!</f>
        <v>#REF!</v>
      </c>
      <c r="C68" s="7"/>
      <c r="D68" s="7" t="s">
        <v>2</v>
      </c>
    </row>
    <row r="69" spans="1:4" s="8" customFormat="1" ht="12.75" hidden="1">
      <c r="A69" s="30" t="s">
        <v>59</v>
      </c>
      <c r="B69" s="23" t="e">
        <f>#REF!</f>
        <v>#REF!</v>
      </c>
      <c r="C69" s="7"/>
      <c r="D69" s="7"/>
    </row>
    <row r="70" spans="1:4" s="8" customFormat="1" ht="13.5" hidden="1" thickBot="1">
      <c r="A70" s="31"/>
      <c r="B70" s="32" t="e">
        <f>SUM(B67:B69)</f>
        <v>#REF!</v>
      </c>
      <c r="C70" s="7"/>
      <c r="D70" s="11" t="s">
        <v>2</v>
      </c>
    </row>
    <row r="71" spans="1:4" s="8" customFormat="1" ht="13.5" hidden="1" thickTop="1">
      <c r="A71" s="33"/>
      <c r="B71" s="27" t="e">
        <f>B64-B70</f>
        <v>#REF!</v>
      </c>
      <c r="C71" s="7"/>
      <c r="D71" s="7"/>
    </row>
    <row r="72" spans="1:4" s="8" customFormat="1" ht="12.75">
      <c r="A72" s="12"/>
      <c r="B72" s="7"/>
      <c r="C72" s="7"/>
      <c r="D72" s="7"/>
    </row>
    <row r="73" spans="1:4" s="8" customFormat="1" ht="12.75">
      <c r="A73" s="12"/>
      <c r="B73" s="7"/>
      <c r="C73" s="7"/>
      <c r="D73" s="7"/>
    </row>
    <row r="74" spans="1:4" s="8" customFormat="1" ht="12.75">
      <c r="A74" s="12"/>
      <c r="B74" s="7"/>
      <c r="C74" s="7"/>
      <c r="D74" s="7"/>
    </row>
    <row r="75" spans="1:4" s="8" customFormat="1" ht="12.75">
      <c r="A75" s="8" t="s">
        <v>148</v>
      </c>
      <c r="B75" s="7"/>
      <c r="C75" s="7"/>
      <c r="D75" s="7"/>
    </row>
    <row r="76" spans="1:4" s="8" customFormat="1" ht="12.75">
      <c r="A76" s="8" t="s">
        <v>146</v>
      </c>
      <c r="B76" s="7"/>
      <c r="C76" s="7"/>
      <c r="D76" s="7"/>
    </row>
    <row r="77" spans="2:4" s="8" customFormat="1" ht="12.75">
      <c r="B77" s="7"/>
      <c r="C77" s="7"/>
      <c r="D77" s="7"/>
    </row>
    <row r="78" ht="12.75">
      <c r="A78" s="2" t="s">
        <v>61</v>
      </c>
    </row>
    <row r="79" ht="12.75">
      <c r="A79" s="2" t="s">
        <v>132</v>
      </c>
    </row>
  </sheetData>
  <printOptions/>
  <pageMargins left="0.75" right="0.75" top="0.75" bottom="0.75" header="0.5" footer="0.5"/>
  <pageSetup fitToHeight="1" fitToWidth="1" horizontalDpi="300" verticalDpi="300" orientation="portrait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3"/>
  <sheetViews>
    <sheetView zoomScale="75" zoomScaleNormal="75" workbookViewId="0" topLeftCell="A1">
      <selection activeCell="A27" sqref="A27"/>
    </sheetView>
  </sheetViews>
  <sheetFormatPr defaultColWidth="9.140625" defaultRowHeight="12.75"/>
  <cols>
    <col min="1" max="1" width="26.28125" style="2" customWidth="1"/>
    <col min="2" max="2" width="14.140625" style="2" customWidth="1"/>
    <col min="3" max="3" width="15.140625" style="2" customWidth="1"/>
    <col min="4" max="4" width="14.8515625" style="2" customWidth="1"/>
    <col min="5" max="5" width="15.421875" style="2" customWidth="1"/>
    <col min="6" max="6" width="14.7109375" style="2" customWidth="1"/>
    <col min="7" max="7" width="13.28125" style="2" bestFit="1" customWidth="1"/>
    <col min="8" max="16384" width="9.140625" style="2" customWidth="1"/>
  </cols>
  <sheetData>
    <row r="1" ht="12.75">
      <c r="A1" s="1" t="s">
        <v>81</v>
      </c>
    </row>
    <row r="2" ht="12.75">
      <c r="A2" s="1" t="s">
        <v>133</v>
      </c>
    </row>
    <row r="4" ht="12.75">
      <c r="A4" s="34"/>
    </row>
    <row r="5" spans="2:6" ht="12.75">
      <c r="B5" s="41"/>
      <c r="C5" s="104" t="s">
        <v>82</v>
      </c>
      <c r="D5" s="105"/>
      <c r="E5" s="42" t="s">
        <v>83</v>
      </c>
      <c r="F5" s="43"/>
    </row>
    <row r="6" spans="2:6" ht="12.75">
      <c r="B6" s="44"/>
      <c r="C6" s="39"/>
      <c r="D6" s="6"/>
      <c r="E6" s="44"/>
      <c r="F6" s="45"/>
    </row>
    <row r="7" spans="1:6" s="3" customFormat="1" ht="12.75">
      <c r="A7" s="46" t="s">
        <v>140</v>
      </c>
      <c r="B7" s="44" t="s">
        <v>84</v>
      </c>
      <c r="C7" s="47" t="s">
        <v>84</v>
      </c>
      <c r="D7" s="48" t="s">
        <v>85</v>
      </c>
      <c r="E7" s="44" t="s">
        <v>86</v>
      </c>
      <c r="F7" s="16" t="s">
        <v>87</v>
      </c>
    </row>
    <row r="8" spans="1:6" s="3" customFormat="1" ht="12.75">
      <c r="A8" s="46" t="s">
        <v>131</v>
      </c>
      <c r="B8" s="49" t="s">
        <v>88</v>
      </c>
      <c r="C8" s="39" t="s">
        <v>89</v>
      </c>
      <c r="D8" s="49" t="s">
        <v>90</v>
      </c>
      <c r="E8" s="49" t="s">
        <v>91</v>
      </c>
      <c r="F8" s="6"/>
    </row>
    <row r="9" spans="2:6" ht="12.75">
      <c r="B9" s="44" t="s">
        <v>1</v>
      </c>
      <c r="C9" s="47" t="s">
        <v>1</v>
      </c>
      <c r="D9" s="44" t="s">
        <v>1</v>
      </c>
      <c r="E9" s="44" t="s">
        <v>1</v>
      </c>
      <c r="F9" s="45"/>
    </row>
    <row r="10" spans="2:6" ht="12.75">
      <c r="B10" s="44"/>
      <c r="C10" s="47"/>
      <c r="D10" s="44"/>
      <c r="E10" s="44"/>
      <c r="F10" s="45"/>
    </row>
    <row r="11" spans="1:6" ht="12.75">
      <c r="A11" s="2" t="s">
        <v>92</v>
      </c>
      <c r="B11" s="50">
        <v>39540000</v>
      </c>
      <c r="C11" s="15">
        <v>17105963</v>
      </c>
      <c r="D11" s="50">
        <v>10664</v>
      </c>
      <c r="E11" s="50">
        <v>-239253976</v>
      </c>
      <c r="F11" s="45">
        <f>SUM(B11:E11)</f>
        <v>-182597349</v>
      </c>
    </row>
    <row r="12" spans="1:6" s="8" customFormat="1" ht="12.75">
      <c r="A12" s="8" t="s">
        <v>139</v>
      </c>
      <c r="B12" s="50"/>
      <c r="C12" s="15"/>
      <c r="D12" s="50"/>
      <c r="E12" s="50"/>
      <c r="F12" s="45"/>
    </row>
    <row r="13" spans="2:6" s="8" customFormat="1" ht="12.75">
      <c r="B13" s="50"/>
      <c r="C13" s="15"/>
      <c r="D13" s="50"/>
      <c r="E13" s="50"/>
      <c r="F13" s="45"/>
    </row>
    <row r="14" spans="1:6" s="8" customFormat="1" ht="12.75">
      <c r="A14" s="8" t="s">
        <v>94</v>
      </c>
      <c r="B14" s="50">
        <v>0</v>
      </c>
      <c r="C14" s="15">
        <v>0</v>
      </c>
      <c r="D14" s="50">
        <v>0</v>
      </c>
      <c r="E14" s="50">
        <v>-8652587</v>
      </c>
      <c r="F14" s="45">
        <f>SUM(B14:E14)</f>
        <v>-8652587</v>
      </c>
    </row>
    <row r="15" spans="1:6" s="8" customFormat="1" ht="12.75">
      <c r="A15" s="8" t="s">
        <v>95</v>
      </c>
      <c r="B15" s="50"/>
      <c r="C15" s="15"/>
      <c r="D15" s="50"/>
      <c r="E15" s="50"/>
      <c r="F15" s="45"/>
    </row>
    <row r="16" spans="2:6" s="8" customFormat="1" ht="12.75">
      <c r="B16" s="51"/>
      <c r="C16" s="17"/>
      <c r="D16" s="51"/>
      <c r="E16" s="51"/>
      <c r="F16" s="52"/>
    </row>
    <row r="17" spans="1:6" s="8" customFormat="1" ht="12.75">
      <c r="A17" s="8" t="s">
        <v>96</v>
      </c>
      <c r="B17" s="53"/>
      <c r="C17" s="14"/>
      <c r="D17" s="53"/>
      <c r="E17" s="53"/>
      <c r="F17" s="43"/>
    </row>
    <row r="18" spans="1:6" s="8" customFormat="1" ht="13.5" thickBot="1">
      <c r="A18" s="8" t="s">
        <v>141</v>
      </c>
      <c r="B18" s="54">
        <f>SUM(B11:B15)</f>
        <v>39540000</v>
      </c>
      <c r="C18" s="54">
        <f>SUM(C11:C15)</f>
        <v>17105963</v>
      </c>
      <c r="D18" s="54">
        <f>SUM(D11:D15)</f>
        <v>10664</v>
      </c>
      <c r="E18" s="54">
        <f>SUM(E11:E15)</f>
        <v>-247906563</v>
      </c>
      <c r="F18" s="54">
        <f>SUM(F11:F15)</f>
        <v>-191249936</v>
      </c>
    </row>
    <row r="19" spans="2:6" s="8" customFormat="1" ht="13.5" thickTop="1">
      <c r="B19" s="51"/>
      <c r="C19" s="17"/>
      <c r="D19" s="51"/>
      <c r="E19" s="51"/>
      <c r="F19" s="52"/>
    </row>
    <row r="20" s="8" customFormat="1" ht="12.75"/>
    <row r="21" s="8" customFormat="1" ht="12.75"/>
    <row r="22" s="8" customFormat="1" ht="12.75"/>
    <row r="23" spans="2:6" ht="12.75">
      <c r="B23" s="41"/>
      <c r="C23" s="104" t="s">
        <v>82</v>
      </c>
      <c r="D23" s="105"/>
      <c r="E23" s="42" t="s">
        <v>83</v>
      </c>
      <c r="F23" s="43"/>
    </row>
    <row r="24" spans="2:6" ht="12.75">
      <c r="B24" s="44"/>
      <c r="C24" s="39"/>
      <c r="D24" s="6"/>
      <c r="E24" s="44"/>
      <c r="F24" s="45"/>
    </row>
    <row r="25" spans="1:6" s="3" customFormat="1" ht="12.75">
      <c r="A25" s="46" t="s">
        <v>140</v>
      </c>
      <c r="B25" s="44" t="s">
        <v>84</v>
      </c>
      <c r="C25" s="47" t="s">
        <v>84</v>
      </c>
      <c r="D25" s="48" t="s">
        <v>85</v>
      </c>
      <c r="E25" s="44" t="s">
        <v>86</v>
      </c>
      <c r="F25" s="16" t="s">
        <v>87</v>
      </c>
    </row>
    <row r="26" spans="1:6" s="3" customFormat="1" ht="12.75">
      <c r="A26" s="46" t="s">
        <v>149</v>
      </c>
      <c r="B26" s="49" t="s">
        <v>88</v>
      </c>
      <c r="C26" s="39" t="s">
        <v>89</v>
      </c>
      <c r="D26" s="49" t="s">
        <v>90</v>
      </c>
      <c r="E26" s="49" t="s">
        <v>91</v>
      </c>
      <c r="F26" s="6"/>
    </row>
    <row r="27" spans="2:6" ht="12.75">
      <c r="B27" s="44" t="s">
        <v>1</v>
      </c>
      <c r="C27" s="47" t="s">
        <v>1</v>
      </c>
      <c r="D27" s="44" t="s">
        <v>1</v>
      </c>
      <c r="E27" s="44" t="s">
        <v>1</v>
      </c>
      <c r="F27" s="45"/>
    </row>
    <row r="28" spans="2:6" ht="12.75">
      <c r="B28" s="44"/>
      <c r="C28" s="47"/>
      <c r="D28" s="44"/>
      <c r="E28" s="44"/>
      <c r="F28" s="45"/>
    </row>
    <row r="29" spans="1:6" ht="12.75">
      <c r="A29" s="2" t="s">
        <v>92</v>
      </c>
      <c r="B29" s="50">
        <v>39540000</v>
      </c>
      <c r="C29" s="15">
        <v>17105963</v>
      </c>
      <c r="D29" s="50">
        <v>1250427</v>
      </c>
      <c r="E29" s="50">
        <v>-195857583</v>
      </c>
      <c r="F29" s="45">
        <f>SUM(B29:E29)</f>
        <v>-137961193</v>
      </c>
    </row>
    <row r="30" spans="1:6" s="8" customFormat="1" ht="12.75">
      <c r="A30" s="8" t="s">
        <v>93</v>
      </c>
      <c r="B30" s="50"/>
      <c r="C30" s="15"/>
      <c r="D30" s="50"/>
      <c r="E30" s="50"/>
      <c r="F30" s="45"/>
    </row>
    <row r="31" spans="2:6" s="8" customFormat="1" ht="12.75">
      <c r="B31" s="50"/>
      <c r="C31" s="15"/>
      <c r="D31" s="50"/>
      <c r="E31" s="50"/>
      <c r="F31" s="45"/>
    </row>
    <row r="32" spans="1:6" s="8" customFormat="1" ht="12.75">
      <c r="A32" s="8" t="s">
        <v>94</v>
      </c>
      <c r="B32" s="50">
        <v>0</v>
      </c>
      <c r="C32" s="15">
        <v>0</v>
      </c>
      <c r="D32" s="50">
        <v>0</v>
      </c>
      <c r="E32" s="50">
        <v>-5154306</v>
      </c>
      <c r="F32" s="45">
        <f>SUM(B32:E32)</f>
        <v>-5154306</v>
      </c>
    </row>
    <row r="33" spans="1:6" s="8" customFormat="1" ht="12.75">
      <c r="A33" s="8" t="s">
        <v>95</v>
      </c>
      <c r="B33" s="50"/>
      <c r="C33" s="15"/>
      <c r="D33" s="50"/>
      <c r="E33" s="50"/>
      <c r="F33" s="45"/>
    </row>
    <row r="34" spans="2:6" s="8" customFormat="1" ht="12.75">
      <c r="B34" s="51"/>
      <c r="C34" s="17"/>
      <c r="D34" s="51"/>
      <c r="E34" s="51"/>
      <c r="F34" s="52"/>
    </row>
    <row r="35" spans="1:6" s="8" customFormat="1" ht="12.75">
      <c r="A35" s="8" t="s">
        <v>96</v>
      </c>
      <c r="B35" s="53"/>
      <c r="C35" s="14"/>
      <c r="D35" s="53"/>
      <c r="E35" s="53"/>
      <c r="F35" s="43"/>
    </row>
    <row r="36" spans="1:6" s="8" customFormat="1" ht="13.5" thickBot="1">
      <c r="A36" s="8" t="s">
        <v>142</v>
      </c>
      <c r="B36" s="54">
        <f>SUM(B29:B33)</f>
        <v>39540000</v>
      </c>
      <c r="C36" s="54">
        <f>SUM(C29:C33)</f>
        <v>17105963</v>
      </c>
      <c r="D36" s="54">
        <f>SUM(D29:D33)</f>
        <v>1250427</v>
      </c>
      <c r="E36" s="54">
        <f>SUM(E29:E33)</f>
        <v>-201011889</v>
      </c>
      <c r="F36" s="54">
        <f>SUM(F29:F33)</f>
        <v>-143115499</v>
      </c>
    </row>
    <row r="37" spans="2:6" s="8" customFormat="1" ht="13.5" thickTop="1">
      <c r="B37" s="51"/>
      <c r="C37" s="17"/>
      <c r="D37" s="51"/>
      <c r="E37" s="51"/>
      <c r="F37" s="52"/>
    </row>
    <row r="38" s="8" customFormat="1" ht="12.75"/>
    <row r="39" spans="1:5" s="8" customFormat="1" ht="12.75" hidden="1">
      <c r="A39" s="55"/>
      <c r="B39" s="55"/>
      <c r="C39" s="55"/>
      <c r="D39" s="55"/>
      <c r="E39" s="55"/>
    </row>
    <row r="40" s="8" customFormat="1" ht="12.75"/>
    <row r="41" s="8" customFormat="1" ht="12.75"/>
    <row r="42" s="8" customFormat="1" ht="12.75"/>
    <row r="43" s="8" customFormat="1" ht="12.75"/>
    <row r="44" s="8" customFormat="1" ht="12.75"/>
    <row r="45" s="8" customFormat="1" ht="12.75"/>
    <row r="46" s="8" customFormat="1" ht="12.75"/>
    <row r="47" s="8" customFormat="1" ht="12.75"/>
    <row r="48" s="8" customFormat="1" ht="12.75"/>
    <row r="52" ht="12.75">
      <c r="A52" s="2" t="s">
        <v>97</v>
      </c>
    </row>
    <row r="53" ht="12.75">
      <c r="A53" s="2" t="s">
        <v>147</v>
      </c>
    </row>
  </sheetData>
  <mergeCells count="2">
    <mergeCell ref="C5:D5"/>
    <mergeCell ref="C23:D23"/>
  </mergeCells>
  <printOptions/>
  <pageMargins left="0.51" right="0.25" top="1" bottom="0.85" header="0.5" footer="0.5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B5" sqref="B5"/>
    </sheetView>
  </sheetViews>
  <sheetFormatPr defaultColWidth="9.140625" defaultRowHeight="12.75"/>
  <cols>
    <col min="1" max="1" width="52.57421875" style="2" customWidth="1"/>
    <col min="2" max="2" width="17.57421875" style="3" customWidth="1"/>
    <col min="3" max="3" width="1.7109375" style="3" customWidth="1"/>
    <col min="4" max="4" width="17.8515625" style="3" customWidth="1"/>
    <col min="5" max="16384" width="9.140625" style="2" customWidth="1"/>
  </cols>
  <sheetData>
    <row r="1" ht="12.75">
      <c r="A1" s="1" t="s">
        <v>98</v>
      </c>
    </row>
    <row r="2" ht="12.75">
      <c r="A2" s="1" t="s">
        <v>133</v>
      </c>
    </row>
    <row r="5" spans="2:4" ht="12.75">
      <c r="B5" s="4">
        <v>2003</v>
      </c>
      <c r="C5" s="4"/>
      <c r="D5" s="4">
        <v>2002</v>
      </c>
    </row>
    <row r="6" spans="2:4" ht="12.75">
      <c r="B6" s="3" t="s">
        <v>143</v>
      </c>
      <c r="D6" s="3" t="s">
        <v>143</v>
      </c>
    </row>
    <row r="7" spans="2:4" ht="12.75">
      <c r="B7" s="3" t="s">
        <v>99</v>
      </c>
      <c r="D7" s="3" t="s">
        <v>99</v>
      </c>
    </row>
    <row r="8" spans="2:4" ht="12.75">
      <c r="B8" s="3" t="s">
        <v>1</v>
      </c>
      <c r="D8" s="3" t="s">
        <v>1</v>
      </c>
    </row>
    <row r="10" spans="1:4" ht="12.75">
      <c r="A10" s="2" t="s">
        <v>100</v>
      </c>
      <c r="B10" s="3">
        <v>0</v>
      </c>
      <c r="D10" s="3">
        <v>0</v>
      </c>
    </row>
    <row r="11" spans="2:4" s="8" customFormat="1" ht="12.75">
      <c r="B11" s="7"/>
      <c r="C11" s="7"/>
      <c r="D11" s="7"/>
    </row>
    <row r="12" spans="1:4" s="8" customFormat="1" ht="12.75">
      <c r="A12" s="8" t="s">
        <v>101</v>
      </c>
      <c r="B12" s="7">
        <v>0</v>
      </c>
      <c r="C12" s="7"/>
      <c r="D12" s="7">
        <v>0</v>
      </c>
    </row>
    <row r="13" spans="2:4" s="8" customFormat="1" ht="12.75">
      <c r="B13" s="5"/>
      <c r="C13" s="7"/>
      <c r="D13" s="5"/>
    </row>
    <row r="14" spans="2:4" s="8" customFormat="1" ht="12.75">
      <c r="B14" s="7"/>
      <c r="C14" s="7"/>
      <c r="D14" s="7"/>
    </row>
    <row r="15" spans="1:4" s="8" customFormat="1" ht="12.75">
      <c r="A15" s="8" t="s">
        <v>102</v>
      </c>
      <c r="B15" s="7">
        <f>SUM(B10:B12)</f>
        <v>0</v>
      </c>
      <c r="C15" s="7"/>
      <c r="D15" s="7">
        <f>SUM(D10:D12)</f>
        <v>0</v>
      </c>
    </row>
    <row r="16" spans="2:4" s="8" customFormat="1" ht="12.75">
      <c r="B16" s="7"/>
      <c r="C16" s="7"/>
      <c r="D16" s="7"/>
    </row>
    <row r="17" spans="1:4" s="8" customFormat="1" ht="12.75">
      <c r="A17" s="8" t="s">
        <v>103</v>
      </c>
      <c r="B17" s="7">
        <f>Consol_EQ!E18</f>
        <v>-247906563</v>
      </c>
      <c r="C17" s="7"/>
      <c r="D17" s="7">
        <f>Consol_EQ!E36</f>
        <v>-201011889</v>
      </c>
    </row>
    <row r="18" spans="2:4" s="8" customFormat="1" ht="12.75">
      <c r="B18" s="7"/>
      <c r="C18" s="7"/>
      <c r="D18" s="7"/>
    </row>
    <row r="19" spans="1:4" s="8" customFormat="1" ht="13.5" thickBot="1">
      <c r="A19" s="8" t="s">
        <v>104</v>
      </c>
      <c r="B19" s="11">
        <f>SUM(B15:B17)</f>
        <v>-247906563</v>
      </c>
      <c r="C19" s="7"/>
      <c r="D19" s="11">
        <f>SUM(D15:D17)</f>
        <v>-201011889</v>
      </c>
    </row>
    <row r="20" spans="2:4" s="8" customFormat="1" ht="13.5" thickTop="1">
      <c r="B20" s="7"/>
      <c r="C20" s="7"/>
      <c r="D20" s="7"/>
    </row>
    <row r="21" spans="2:4" s="8" customFormat="1" ht="12.75">
      <c r="B21" s="7"/>
      <c r="C21" s="7"/>
      <c r="D21" s="7"/>
    </row>
    <row r="22" spans="1:4" s="8" customFormat="1" ht="12.75">
      <c r="A22" s="12"/>
      <c r="B22" s="7"/>
      <c r="C22" s="7"/>
      <c r="D22" s="7"/>
    </row>
    <row r="23" spans="2:4" s="8" customFormat="1" ht="12.75">
      <c r="B23" s="7"/>
      <c r="C23" s="7"/>
      <c r="D23" s="7"/>
    </row>
    <row r="24" spans="2:4" s="8" customFormat="1" ht="12.75">
      <c r="B24" s="7"/>
      <c r="C24" s="7"/>
      <c r="D24" s="7"/>
    </row>
    <row r="25" spans="2:4" s="8" customFormat="1" ht="12.75">
      <c r="B25" s="7"/>
      <c r="C25" s="7"/>
      <c r="D25" s="7"/>
    </row>
    <row r="26" spans="2:4" s="8" customFormat="1" ht="12.75">
      <c r="B26" s="7"/>
      <c r="C26" s="7"/>
      <c r="D26" s="7"/>
    </row>
    <row r="27" spans="2:4" s="8" customFormat="1" ht="12.75">
      <c r="B27" s="7"/>
      <c r="C27" s="7"/>
      <c r="D27" s="7"/>
    </row>
    <row r="28" spans="1:4" s="8" customFormat="1" ht="12.75">
      <c r="A28" s="12"/>
      <c r="B28" s="7"/>
      <c r="C28" s="7"/>
      <c r="D28" s="7"/>
    </row>
    <row r="29" spans="2:4" s="8" customFormat="1" ht="12.75">
      <c r="B29" s="7"/>
      <c r="C29" s="7"/>
      <c r="D29" s="7"/>
    </row>
    <row r="30" spans="1:4" s="8" customFormat="1" ht="12.75">
      <c r="A30" s="12"/>
      <c r="B30" s="7"/>
      <c r="C30" s="7"/>
      <c r="D30" s="7"/>
    </row>
    <row r="31" spans="2:4" s="8" customFormat="1" ht="12.75">
      <c r="B31" s="7"/>
      <c r="C31" s="7"/>
      <c r="D31" s="7"/>
    </row>
    <row r="32" spans="2:4" s="8" customFormat="1" ht="12.75">
      <c r="B32" s="7"/>
      <c r="C32" s="7"/>
      <c r="D32" s="7"/>
    </row>
    <row r="33" spans="2:4" s="8" customFormat="1" ht="12.75">
      <c r="B33" s="7"/>
      <c r="C33" s="7"/>
      <c r="D33" s="7"/>
    </row>
    <row r="34" spans="2:4" s="8" customFormat="1" ht="12.75">
      <c r="B34" s="7"/>
      <c r="C34" s="7"/>
      <c r="D34" s="7"/>
    </row>
    <row r="35" spans="2:4" s="8" customFormat="1" ht="12.75">
      <c r="B35" s="7"/>
      <c r="C35" s="7"/>
      <c r="D35" s="7"/>
    </row>
    <row r="36" spans="2:4" s="8" customFormat="1" ht="12.75">
      <c r="B36" s="7"/>
      <c r="C36" s="7"/>
      <c r="D36" s="7"/>
    </row>
    <row r="37" spans="2:4" s="8" customFormat="1" ht="12.75">
      <c r="B37" s="7"/>
      <c r="C37" s="7"/>
      <c r="D37" s="7"/>
    </row>
    <row r="38" spans="2:4" s="8" customFormat="1" ht="12.75">
      <c r="B38" s="7"/>
      <c r="C38" s="7"/>
      <c r="D38" s="7"/>
    </row>
    <row r="39" spans="2:4" s="8" customFormat="1" ht="12.75">
      <c r="B39" s="7"/>
      <c r="C39" s="7"/>
      <c r="D39" s="7"/>
    </row>
    <row r="40" spans="2:4" s="8" customFormat="1" ht="12.75">
      <c r="B40" s="7"/>
      <c r="C40" s="7"/>
      <c r="D40" s="7"/>
    </row>
    <row r="41" spans="2:4" s="8" customFormat="1" ht="12.75">
      <c r="B41" s="7"/>
      <c r="C41" s="7"/>
      <c r="D41" s="7"/>
    </row>
    <row r="50" ht="12.75">
      <c r="A50" s="2" t="s">
        <v>105</v>
      </c>
    </row>
    <row r="51" ht="12.75">
      <c r="A51" s="2" t="s">
        <v>145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STRATEGIC DESIGN SDN BHD</dc:creator>
  <cp:keywords/>
  <dc:description/>
  <cp:lastModifiedBy>MIS</cp:lastModifiedBy>
  <cp:lastPrinted>2003-05-28T22:05:53Z</cp:lastPrinted>
  <dcterms:created xsi:type="dcterms:W3CDTF">2002-11-12T18:22:07Z</dcterms:created>
  <dcterms:modified xsi:type="dcterms:W3CDTF">2003-05-30T03:58:57Z</dcterms:modified>
  <cp:category/>
  <cp:version/>
  <cp:contentType/>
  <cp:contentStatus/>
</cp:coreProperties>
</file>